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CB排版計算_24x21" sheetId="1" state="visible" r:id="rId3"/>
    <sheet name="PCB排版計算_21x24" sheetId="2" state="visible" r:id="rId4"/>
    <sheet name="PCB排版計算24x20" sheetId="3" state="visible" r:id="rId5"/>
    <sheet name="PCB排版計算20x24" sheetId="4" state="visible" r:id="rId6"/>
    <sheet name="PCB排版計算24x18" sheetId="5" state="visible" r:id="rId7"/>
    <sheet name="PCB排版計算18x24" sheetId="6" state="visible" r:id="rId8"/>
    <sheet name="工作表3" sheetId="7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Y</t>
        </r>
        <r>
          <rPr>
            <sz val="9"/>
            <color rgb="FF000000"/>
            <rFont val="細明體"/>
            <family val="3"/>
            <charset val="136"/>
          </rPr>
          <t xml:space="preserve">單板可以為</t>
        </r>
        <r>
          <rPr>
            <sz val="9"/>
            <color rgb="FF000000"/>
            <rFont val="Tahoma"/>
            <family val="2"/>
            <charset val="1"/>
          </rPr>
          <t xml:space="preserve">0
</t>
        </r>
        <r>
          <rPr>
            <sz val="9"/>
            <color rgb="FF000000"/>
            <rFont val="細明體"/>
            <family val="3"/>
            <charset val="136"/>
          </rPr>
          <t xml:space="preserve">多連般時最小尺寸為2+2=4,最大建議為6
</t>
        </r>
      </text>
    </comment>
    <comment ref="G3" authorId="0">
      <text>
        <r>
          <rPr>
            <sz val="10"/>
            <rFont val="微軟正黑體"/>
            <family val="2"/>
            <charset val="136"/>
          </rPr>
          <t xml:space="preserve">林裕洲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細明體"/>
            <family val="3"/>
            <charset val="136"/>
          </rPr>
          <t xml:space="preserve">建議值為10
最小尺寸為6+2=8
</t>
        </r>
      </text>
    </comment>
  </commentList>
</comments>
</file>

<file path=xl/sharedStrings.xml><?xml version="1.0" encoding="utf-8"?>
<sst xmlns="http://schemas.openxmlformats.org/spreadsheetml/2006/main" count="240" uniqueCount="26">
  <si>
    <t xml:space="preserve">包含板邊間距尺寸</t>
  </si>
  <si>
    <t xml:space="preserve">PCB單板尺寸
(mm)</t>
  </si>
  <si>
    <t xml:space="preserve">X板邊
尺寸</t>
  </si>
  <si>
    <t xml:space="preserve">Y板邊
尺寸</t>
  </si>
  <si>
    <t xml:space="preserve">連板間距
(mm)</t>
  </si>
  <si>
    <t xml:space="preserve">工作板尺寸
(英寸)</t>
  </si>
  <si>
    <t xml:space="preserve">排版間距
(mm)</t>
  </si>
  <si>
    <t xml:space="preserve">單邊Tooling區
(mm)</t>
  </si>
  <si>
    <t xml:space="preserve">使用率</t>
  </si>
  <si>
    <t xml:space="preserve">工作板
產出數</t>
  </si>
  <si>
    <t xml:space="preserve">X</t>
  </si>
  <si>
    <t xml:space="preserve">Y</t>
  </si>
  <si>
    <t xml:space="preserve">X方向</t>
  </si>
  <si>
    <t xml:space="preserve">Y方向</t>
  </si>
  <si>
    <t xml:space="preserve">連板數</t>
  </si>
  <si>
    <t xml:space="preserve">PCB連板尺寸(mm)</t>
  </si>
  <si>
    <t xml:space="preserve">工作連板尺寸(mm)</t>
  </si>
  <si>
    <t xml:space="preserve">工作板可用區域</t>
  </si>
  <si>
    <t xml:space="preserve">工作板尺寸(mm)</t>
  </si>
  <si>
    <t xml:space="preserve">操作步驟</t>
  </si>
  <si>
    <t xml:space="preserve">1&gt; 填入PCB單板尺寸</t>
  </si>
  <si>
    <t xml:space="preserve">2&gt;填入板邊Tooling尺寸(預設15mm)</t>
  </si>
  <si>
    <t xml:space="preserve">3&gt;填入工作板尺寸(PCB廠提供)</t>
  </si>
  <si>
    <t xml:space="preserve">4&gt;填入連板矩陣數量</t>
  </si>
  <si>
    <t xml:space="preserve">可自由填入連板矩陣數量用來計算板材利用率,PCB連版尺寸最大不得超過250mm*330mm</t>
  </si>
  <si>
    <t xml:space="preserve">單邊Tooling區 (mm)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</si>
</sst>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%"/>
    <numFmt numFmtId="166" formatCode="General"/>
  </numFmts>
  <fonts count="12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1"/>
      <color rgb="FF000000"/>
      <name val="新細明體"/>
      <family val="2"/>
      <charset val="1"/>
    </font>
    <font>
      <sz val="11"/>
      <color rgb="FF000000"/>
      <name val="Microsoft JhengHei Light"/>
      <family val="2"/>
      <charset val="136"/>
    </font>
    <font>
      <b val="true"/>
      <sz val="11"/>
      <color rgb="FF000000"/>
      <name val="Microsoft JhengHei Light"/>
      <family val="2"/>
      <charset val="136"/>
    </font>
    <font>
      <sz val="9"/>
      <color rgb="FF000000"/>
      <name val="Microsoft JhengHei Light"/>
      <family val="2"/>
      <charset val="136"/>
    </font>
    <font>
      <sz val="10"/>
      <name val="微軟正黑體"/>
      <family val="2"/>
      <charset val="136"/>
    </font>
    <font>
      <b val="true"/>
      <sz val="9"/>
      <color rgb="FF000000"/>
      <name val="Tahoma"/>
      <family val="2"/>
      <charset val="1"/>
    </font>
    <font>
      <sz val="9"/>
      <color rgb="FF000000"/>
      <name val="細明體"/>
      <family val="3"/>
      <charset val="136"/>
    </font>
    <font>
      <sz val="9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3F3"/>
        <bgColor rgb="FFD6DCE5"/>
      </patternFill>
    </fill>
    <fill>
      <patternFill patternType="solid">
        <fgColor rgb="FF00B050"/>
        <bgColor rgb="FF008080"/>
      </patternFill>
    </fill>
    <fill>
      <patternFill patternType="solid">
        <fgColor rgb="FFD6DCE5"/>
        <bgColor rgb="FFDAE3F3"/>
      </patternFill>
    </fill>
    <fill>
      <patternFill patternType="solid">
        <fgColor rgb="FFCCFFFF"/>
        <bgColor rgb="FFCCFFCC"/>
      </patternFill>
    </fill>
    <fill>
      <patternFill patternType="solid">
        <fgColor rgb="FFFFF2CC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FFFFCC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5" borderId="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2" borderId="1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4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6" fillId="4" borderId="10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0" borderId="12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5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6" fillId="5" borderId="10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6" fillId="6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5" fontId="5" fillId="2" borderId="1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6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7" borderId="1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2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6" fillId="2" borderId="11" xfId="2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6" fillId="4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6" fillId="5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7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6" borderId="15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5" fontId="5" fillId="2" borderId="1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1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8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6" borderId="20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6" borderId="2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5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8" borderId="2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9" borderId="2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9" borderId="2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6" borderId="9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6" borderId="10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5" fillId="8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9" borderId="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1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6" borderId="17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6" borderId="19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5" fillId="8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9" borderId="1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1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9" borderId="2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6" borderId="12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6" borderId="11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5" fillId="9" borderId="1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1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1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29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2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6" borderId="4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6" borderId="5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5" fillId="9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9" borderId="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5" xfId="20"/>
  </cellStyles>
  <dxfs count="2">
    <dxf>
      <font>
        <b val="1"/>
        <i val="0"/>
        <color rgb="FFFF0000"/>
      </font>
      <fill>
        <patternFill>
          <bgColor rgb="FF9DC3E6"/>
        </patternFill>
      </fill>
    </dxf>
    <dxf>
      <font>
        <b val="1"/>
        <i val="0"/>
        <color rgb="FFFF0000"/>
      </font>
      <fill>
        <patternFill>
          <bgColor rgb="FF9DC3E6"/>
        </patternFill>
      </fill>
    </dxf>
  </dxf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AE3F3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22" activeCellId="0" sqref="B2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6.0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22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7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24</v>
      </c>
      <c r="K3" s="23" t="n">
        <v>21</v>
      </c>
      <c r="L3" s="24" t="s">
        <v>12</v>
      </c>
      <c r="M3" s="25" t="n">
        <v>2</v>
      </c>
      <c r="N3" s="26" t="n">
        <v>15</v>
      </c>
      <c r="O3" s="27" t="n">
        <f aca="false">MAX(O7:O14)</f>
        <v>0.798528637048402</v>
      </c>
      <c r="P3" s="28" t="n">
        <f aca="false">MAX(P7:P14)</f>
        <v>72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581</v>
      </c>
      <c r="I7" s="52"/>
      <c r="J7" s="51" t="n">
        <f aca="false">L7-($N$3*2)+$M$4</f>
        <v>505</v>
      </c>
      <c r="K7" s="51" t="n">
        <f aca="false">INT($J$3*25.4)</f>
        <v>609</v>
      </c>
      <c r="L7" s="53" t="n">
        <f aca="false">INT($K$3*25.4)</f>
        <v>533</v>
      </c>
      <c r="M7" s="53"/>
      <c r="N7" s="54" t="n">
        <f aca="false">IF(B7="","",IF(INT(H7/F7)*INT(J7/G7)&gt;INT(J7/F7)*INT(H7/G7),INT(H7/F7)*INT(J7/G7),INT(J7/F7)*INT(H7/G7)))</f>
        <v>72</v>
      </c>
      <c r="O7" s="55" t="n">
        <f aca="false">IF(B7="","",(((D7)*(E7))*N7)/(K7*L7))</f>
        <v>0.798528637048402</v>
      </c>
      <c r="P7" s="56" t="n">
        <f aca="false">IF(N7="","",N7*C7*B7)</f>
        <v>72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581</v>
      </c>
      <c r="I8" s="61"/>
      <c r="J8" s="61" t="n">
        <f aca="false">L8-($N$3*2)+$M$4</f>
        <v>505</v>
      </c>
      <c r="K8" s="61" t="n">
        <f aca="false">INT($J$3*25.4)</f>
        <v>609</v>
      </c>
      <c r="L8" s="62" t="n">
        <f aca="false">INT($K$3*25.4)</f>
        <v>533</v>
      </c>
      <c r="M8" s="62"/>
      <c r="N8" s="63" t="n">
        <f aca="false">IF(B8="","",IF(INT(H8/F8)*INT(J8/G8)&gt;INT(J8/F8)*INT(H8/G8),INT(H8/F8)*INT(J8/G8),INT(J8/F8)*INT(H8/G8)))</f>
        <v>36</v>
      </c>
      <c r="O8" s="55" t="n">
        <f aca="false">IF(B8="","",(((D8)*(E8))*N8)/(K8*L8))</f>
        <v>0.798528637048402</v>
      </c>
      <c r="P8" s="64" t="n">
        <f aca="false">IF(N8="","",N8*C8*B8)</f>
        <v>72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581</v>
      </c>
      <c r="I9" s="61"/>
      <c r="J9" s="61" t="n">
        <f aca="false">L9-($N$3*2)+$M$4</f>
        <v>505</v>
      </c>
      <c r="K9" s="61" t="n">
        <f aca="false">INT($J$3*25.4)</f>
        <v>609</v>
      </c>
      <c r="L9" s="62" t="n">
        <f aca="false">INT($K$3*25.4)</f>
        <v>533</v>
      </c>
      <c r="M9" s="62"/>
      <c r="N9" s="63" t="n">
        <f aca="false">IF(B9="","",IF(INT(H9/F9)*INT(J9/G9)&gt;INT(J9/F9)*INT(H9/G9),INT(H9/F9)*INT(J9/G9),INT(J9/F9)*INT(H9/G9)))</f>
        <v>24</v>
      </c>
      <c r="O9" s="55" t="n">
        <f aca="false">IF(B9="","",(((D9)*(E9))*N9)/(K9*L9))</f>
        <v>0.798528637048402</v>
      </c>
      <c r="P9" s="64" t="n">
        <f aca="false">IF(N9="","",N9*C9*B9)</f>
        <v>72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581</v>
      </c>
      <c r="I10" s="69"/>
      <c r="J10" s="69" t="n">
        <f aca="false">L10-($N$3*2)+$M$4</f>
        <v>505</v>
      </c>
      <c r="K10" s="69" t="n">
        <f aca="false">INT($J$3*25.4)</f>
        <v>609</v>
      </c>
      <c r="L10" s="70" t="n">
        <f aca="false">INT($K$3*25.4)</f>
        <v>533</v>
      </c>
      <c r="M10" s="70"/>
      <c r="N10" s="71" t="n">
        <f aca="false">IF(B10="","",IF(INT(H10/F10)*INT(J10/G10)&gt;INT(J10/F10)*INT(H10/G10),INT(H10/F10)*INT(J10/G10),INT(J10/F10)*INT(H10/G10)))</f>
        <v>18</v>
      </c>
      <c r="O10" s="72" t="n">
        <f aca="false">IF(B10="","",(((D10)*(E10))*N10)/(K10*L10))</f>
        <v>0.798528637048402</v>
      </c>
      <c r="P10" s="73" t="n">
        <f aca="false">IF(N10="","",N10*C10*B10)</f>
        <v>72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581</v>
      </c>
      <c r="I11" s="52"/>
      <c r="J11" s="51" t="n">
        <f aca="false">L11-($N$3*2)+$M$4</f>
        <v>505</v>
      </c>
      <c r="K11" s="51" t="n">
        <f aca="false">INT($J$3*25.4)</f>
        <v>609</v>
      </c>
      <c r="L11" s="53" t="n">
        <f aca="false">INT($K$3*25.4)</f>
        <v>533</v>
      </c>
      <c r="M11" s="53"/>
      <c r="N11" s="54" t="n">
        <f aca="false">IF(B11="","",IF(INT(H11/F11)*INT(J11/G11)&gt;INT(J11/F11)*INT(H11/G11),INT(H11/F11)*INT(J11/G11),INT(J11/F11)*INT(H11/G11)))</f>
        <v>36</v>
      </c>
      <c r="O11" s="55" t="n">
        <f aca="false">IF(B11="","",(((D11)*(E11))*N11)/(K11*L11))</f>
        <v>0.798528637048402</v>
      </c>
      <c r="P11" s="56" t="n">
        <f aca="false">IF(N11="","",N11*C11*B11)</f>
        <v>72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581</v>
      </c>
      <c r="I12" s="61"/>
      <c r="J12" s="61" t="n">
        <f aca="false">L12-($N$3*2)+$M$4</f>
        <v>505</v>
      </c>
      <c r="K12" s="61" t="n">
        <f aca="false">INT($J$3*25.4)</f>
        <v>609</v>
      </c>
      <c r="L12" s="62" t="n">
        <f aca="false">INT($K$3*25.4)</f>
        <v>533</v>
      </c>
      <c r="M12" s="62"/>
      <c r="N12" s="63" t="n">
        <f aca="false">IF(B12="","",IF(INT(H12/F12)*INT(J12/G12)&gt;INT(J12/F12)*INT(H12/G12),INT(H12/F12)*INT(J12/G12),INT(J12/F12)*INT(H12/G12)))</f>
        <v>16</v>
      </c>
      <c r="O12" s="55" t="n">
        <f aca="false">IF(B12="","",(((D12)*(E12))*N12)/(K12*L12))</f>
        <v>0.709803232931913</v>
      </c>
      <c r="P12" s="64" t="n">
        <f aca="false">IF(N12="","",N12*C12*B12)</f>
        <v>64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581</v>
      </c>
      <c r="I13" s="61"/>
      <c r="J13" s="61" t="n">
        <f aca="false">L13-($N$3*2)+$M$4</f>
        <v>505</v>
      </c>
      <c r="K13" s="61" t="n">
        <f aca="false">INT($J$3*25.4)</f>
        <v>609</v>
      </c>
      <c r="L13" s="62" t="n">
        <f aca="false">INT($K$3*25.4)</f>
        <v>533</v>
      </c>
      <c r="M13" s="62"/>
      <c r="N13" s="63" t="n">
        <f aca="false">IF(B13="","",IF(INT(H13/F13)*INT(J13/G13)&gt;INT(J13/F13)*INT(H13/G13),INT(H13/F13)*INT(J13/G13),INT(J13/F13)*INT(H13/G13)))</f>
        <v>12</v>
      </c>
      <c r="O13" s="55" t="n">
        <f aca="false">IF(B13="","",(((D13)*(E13))*N13)/(K13*L13))</f>
        <v>0.798528637048402</v>
      </c>
      <c r="P13" s="64" t="n">
        <f aca="false">IF(N13="","",N13*C13*B13)</f>
        <v>72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581</v>
      </c>
      <c r="I14" s="69"/>
      <c r="J14" s="77" t="n">
        <f aca="false">L14-($N$3*2)+$M$4</f>
        <v>505</v>
      </c>
      <c r="K14" s="77" t="n">
        <f aca="false">INT($J$3*25.4)</f>
        <v>609</v>
      </c>
      <c r="L14" s="78" t="n">
        <f aca="false">INT($K$3*25.4)</f>
        <v>533</v>
      </c>
      <c r="M14" s="78"/>
      <c r="N14" s="79" t="n">
        <f aca="false">IF(B14="","",IF(INT(H14/F14)*INT(J14/G14)&gt;INT(J14/F14)*INT(H14/G14),INT(H14/F14)*INT(J14/G14),INT(J14/F14)*INT(H14/G14)))</f>
        <v>8</v>
      </c>
      <c r="O14" s="72" t="n">
        <f aca="false">IF(B14="","",(((D14)*(E14))*N14)/(K14*L14))</f>
        <v>0.709803232931913</v>
      </c>
      <c r="P14" s="80" t="n">
        <f aca="false">IF(N14="","",N14*C14*B14)</f>
        <v>64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581</v>
      </c>
      <c r="I15" s="52"/>
      <c r="J15" s="52" t="n">
        <f aca="false">L15-($N$3*2)+$M$4</f>
        <v>505</v>
      </c>
      <c r="K15" s="52" t="n">
        <f aca="false">INT($J$3*25.4)</f>
        <v>609</v>
      </c>
      <c r="L15" s="84" t="n">
        <f aca="false">INT($K$3*25.4)</f>
        <v>533</v>
      </c>
      <c r="M15" s="84"/>
      <c r="N15" s="85" t="n">
        <f aca="false">IF(B15="","",IF(INT(H15/F15)*INT(J15/G15)&gt;INT(J15/F15)*INT(H15/G15),INT(H15/F15)*INT(J15/G15),INT(J15/F15)*INT(H15/G15)))</f>
        <v>24</v>
      </c>
      <c r="O15" s="55" t="n">
        <f aca="false">IF(B15="","",(((D15)*(E15))*N15)/(K15*L15))</f>
        <v>0.798528637048402</v>
      </c>
      <c r="P15" s="86" t="n">
        <f aca="false">IF(N15="","",N15*C15*B15)</f>
        <v>72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581</v>
      </c>
      <c r="I16" s="61"/>
      <c r="J16" s="61" t="n">
        <f aca="false">L16-($N$3*2)+$M$4</f>
        <v>505</v>
      </c>
      <c r="K16" s="61" t="n">
        <f aca="false">INT($J$3*25.4)</f>
        <v>609</v>
      </c>
      <c r="L16" s="62" t="n">
        <f aca="false">INT($K$3*25.4)</f>
        <v>533</v>
      </c>
      <c r="M16" s="62"/>
      <c r="N16" s="63" t="n">
        <f aca="false">IF(B16="","",IF(INT(H16/F16)*INT(J16/G16)&gt;INT(J16/F16)*INT(H16/G16),INT(H16/F16)*INT(J16/G16),INT(J16/F16)*INT(H16/G16)))</f>
        <v>12</v>
      </c>
      <c r="O16" s="55" t="n">
        <f aca="false">IF(B16="","",(((D16)*(E16))*N16)/(K16*L16))</f>
        <v>0.798528637048402</v>
      </c>
      <c r="P16" s="64" t="n">
        <f aca="false">IF(N16="","",N16*C16*B16)</f>
        <v>72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581</v>
      </c>
      <c r="I17" s="61"/>
      <c r="J17" s="61" t="n">
        <f aca="false">L17-($N$3*2)+$M$4</f>
        <v>505</v>
      </c>
      <c r="K17" s="61" t="n">
        <f aca="false">INT($J$3*25.4)</f>
        <v>609</v>
      </c>
      <c r="L17" s="62" t="n">
        <f aca="false">INT($K$3*25.4)</f>
        <v>533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0.598896477786301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581</v>
      </c>
      <c r="I18" s="69"/>
      <c r="J18" s="69" t="n">
        <f aca="false">L18-($N$3*2)+$M$4</f>
        <v>505</v>
      </c>
      <c r="K18" s="69" t="n">
        <f aca="false">INT($J$3*25.4)</f>
        <v>609</v>
      </c>
      <c r="L18" s="70" t="n">
        <f aca="false">INT($K$3*25.4)</f>
        <v>533</v>
      </c>
      <c r="M18" s="70"/>
      <c r="N18" s="71" t="n">
        <f aca="false">IF(B18="","",IF(INT(H18/F18)*INT(J18/G18)&gt;INT(J18/F18)*INT(H18/G18),INT(H18/F18)*INT(J18/G18),INT(J18/F18)*INT(H18/G18)))</f>
        <v>6</v>
      </c>
      <c r="O18" s="72" t="n">
        <f aca="false">IF(B18="","",(((D18)*(E18))*N18)/(K18*L18))</f>
        <v>0.798528637048402</v>
      </c>
      <c r="P18" s="73" t="n">
        <f aca="false">IF(N18="","",N18*C18*B18)</f>
        <v>72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6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22" activeCellId="0" sqref="B2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6.1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22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7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21</v>
      </c>
      <c r="K3" s="23" t="n">
        <v>24</v>
      </c>
      <c r="L3" s="24" t="s">
        <v>12</v>
      </c>
      <c r="M3" s="25" t="n">
        <v>2</v>
      </c>
      <c r="N3" s="26" t="n">
        <v>15</v>
      </c>
      <c r="O3" s="27" t="n">
        <f aca="false">MAX(O7:O14)</f>
        <v>0.798528637048402</v>
      </c>
      <c r="P3" s="28" t="n">
        <f aca="false">MAX(P7:P14)</f>
        <v>72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505</v>
      </c>
      <c r="I7" s="52"/>
      <c r="J7" s="51" t="n">
        <f aca="false">L7-($N$3*2)+$M$4</f>
        <v>581</v>
      </c>
      <c r="K7" s="51" t="n">
        <f aca="false">INT($J$3*25.4)</f>
        <v>533</v>
      </c>
      <c r="L7" s="53" t="n">
        <f aca="false">INT($K$3*25.4)</f>
        <v>609</v>
      </c>
      <c r="M7" s="53"/>
      <c r="N7" s="54" t="n">
        <f aca="false">IF(B7="","",IF(INT(H7/F7)*INT(J7/G7)&gt;INT(J7/F7)*INT(H7/G7),INT(H7/F7)*INT(J7/G7),INT(J7/F7)*INT(H7/G7)))</f>
        <v>72</v>
      </c>
      <c r="O7" s="55" t="n">
        <f aca="false">IF(B7="","",(((D7)*(E7))*N7)/(K7*L7))</f>
        <v>0.798528637048402</v>
      </c>
      <c r="P7" s="56" t="n">
        <f aca="false">IF(N7="","",N7*C7*B7)</f>
        <v>72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505</v>
      </c>
      <c r="I8" s="61"/>
      <c r="J8" s="61" t="n">
        <f aca="false">L8-($N$3*2)+$M$4</f>
        <v>581</v>
      </c>
      <c r="K8" s="61" t="n">
        <f aca="false">INT($J$3*25.4)</f>
        <v>533</v>
      </c>
      <c r="L8" s="62" t="n">
        <f aca="false">INT($K$3*25.4)</f>
        <v>609</v>
      </c>
      <c r="M8" s="62"/>
      <c r="N8" s="63" t="n">
        <f aca="false">IF(B8="","",IF(INT(H8/F8)*INT(J8/G8)&gt;INT(J8/F8)*INT(H8/G8),INT(H8/F8)*INT(J8/G8),INT(J8/F8)*INT(H8/G8)))</f>
        <v>36</v>
      </c>
      <c r="O8" s="55" t="n">
        <f aca="false">IF(B8="","",(((D8)*(E8))*N8)/(K8*L8))</f>
        <v>0.798528637048402</v>
      </c>
      <c r="P8" s="64" t="n">
        <f aca="false">IF(N8="","",N8*C8*B8)</f>
        <v>72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505</v>
      </c>
      <c r="I9" s="61"/>
      <c r="J9" s="61" t="n">
        <f aca="false">L9-($N$3*2)+$M$4</f>
        <v>581</v>
      </c>
      <c r="K9" s="61" t="n">
        <f aca="false">INT($J$3*25.4)</f>
        <v>533</v>
      </c>
      <c r="L9" s="62" t="n">
        <f aca="false">INT($K$3*25.4)</f>
        <v>609</v>
      </c>
      <c r="M9" s="62"/>
      <c r="N9" s="63" t="n">
        <f aca="false">IF(B9="","",IF(INT(H9/F9)*INT(J9/G9)&gt;INT(J9/F9)*INT(H9/G9),INT(H9/F9)*INT(J9/G9),INT(J9/F9)*INT(H9/G9)))</f>
        <v>24</v>
      </c>
      <c r="O9" s="55" t="n">
        <f aca="false">IF(B9="","",(((D9)*(E9))*N9)/(K9*L9))</f>
        <v>0.798528637048402</v>
      </c>
      <c r="P9" s="64" t="n">
        <f aca="false">IF(N9="","",N9*C9*B9)</f>
        <v>72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505</v>
      </c>
      <c r="I10" s="69"/>
      <c r="J10" s="69" t="n">
        <f aca="false">L10-($N$3*2)+$M$4</f>
        <v>581</v>
      </c>
      <c r="K10" s="69" t="n">
        <f aca="false">INT($J$3*25.4)</f>
        <v>533</v>
      </c>
      <c r="L10" s="70" t="n">
        <f aca="false">INT($K$3*25.4)</f>
        <v>609</v>
      </c>
      <c r="M10" s="70"/>
      <c r="N10" s="71" t="n">
        <f aca="false">IF(B10="","",IF(INT(H10/F10)*INT(J10/G10)&gt;INT(J10/F10)*INT(H10/G10),INT(H10/F10)*INT(J10/G10),INT(J10/F10)*INT(H10/G10)))</f>
        <v>18</v>
      </c>
      <c r="O10" s="72" t="n">
        <f aca="false">IF(B10="","",(((D10)*(E10))*N10)/(K10*L10))</f>
        <v>0.798528637048402</v>
      </c>
      <c r="P10" s="73" t="n">
        <f aca="false">IF(N10="","",N10*C10*B10)</f>
        <v>72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505</v>
      </c>
      <c r="I11" s="52"/>
      <c r="J11" s="51" t="n">
        <f aca="false">L11-($N$3*2)+$M$4</f>
        <v>581</v>
      </c>
      <c r="K11" s="51" t="n">
        <f aca="false">INT($J$3*25.4)</f>
        <v>533</v>
      </c>
      <c r="L11" s="53" t="n">
        <f aca="false">INT($K$3*25.4)</f>
        <v>609</v>
      </c>
      <c r="M11" s="53"/>
      <c r="N11" s="54" t="n">
        <f aca="false">IF(B11="","",IF(INT(H11/F11)*INT(J11/G11)&gt;INT(J11/F11)*INT(H11/G11),INT(H11/F11)*INT(J11/G11),INT(J11/F11)*INT(H11/G11)))</f>
        <v>36</v>
      </c>
      <c r="O11" s="55" t="n">
        <f aca="false">IF(B11="","",(((D11)*(E11))*N11)/(K11*L11))</f>
        <v>0.798528637048402</v>
      </c>
      <c r="P11" s="56" t="n">
        <f aca="false">IF(N11="","",N11*C11*B11)</f>
        <v>72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505</v>
      </c>
      <c r="I12" s="61"/>
      <c r="J12" s="61" t="n">
        <f aca="false">L12-($N$3*2)+$M$4</f>
        <v>581</v>
      </c>
      <c r="K12" s="61" t="n">
        <f aca="false">INT($J$3*25.4)</f>
        <v>533</v>
      </c>
      <c r="L12" s="62" t="n">
        <f aca="false">INT($K$3*25.4)</f>
        <v>609</v>
      </c>
      <c r="M12" s="62"/>
      <c r="N12" s="63" t="n">
        <f aca="false">IF(B12="","",IF(INT(H12/F12)*INT(J12/G12)&gt;INT(J12/F12)*INT(H12/G12),INT(H12/F12)*INT(J12/G12),INT(J12/F12)*INT(H12/G12)))</f>
        <v>16</v>
      </c>
      <c r="O12" s="55" t="n">
        <f aca="false">IF(B12="","",(((D12)*(E12))*N12)/(K12*L12))</f>
        <v>0.709803232931913</v>
      </c>
      <c r="P12" s="64" t="n">
        <f aca="false">IF(N12="","",N12*C12*B12)</f>
        <v>64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505</v>
      </c>
      <c r="I13" s="61"/>
      <c r="J13" s="61" t="n">
        <f aca="false">L13-($N$3*2)+$M$4</f>
        <v>581</v>
      </c>
      <c r="K13" s="61" t="n">
        <f aca="false">INT($J$3*25.4)</f>
        <v>533</v>
      </c>
      <c r="L13" s="62" t="n">
        <f aca="false">INT($K$3*25.4)</f>
        <v>609</v>
      </c>
      <c r="M13" s="62"/>
      <c r="N13" s="63" t="n">
        <f aca="false">IF(B13="","",IF(INT(H13/F13)*INT(J13/G13)&gt;INT(J13/F13)*INT(H13/G13),INT(H13/F13)*INT(J13/G13),INT(J13/F13)*INT(H13/G13)))</f>
        <v>12</v>
      </c>
      <c r="O13" s="55" t="n">
        <f aca="false">IF(B13="","",(((D13)*(E13))*N13)/(K13*L13))</f>
        <v>0.798528637048402</v>
      </c>
      <c r="P13" s="64" t="n">
        <f aca="false">IF(N13="","",N13*C13*B13)</f>
        <v>72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505</v>
      </c>
      <c r="I14" s="69"/>
      <c r="J14" s="77" t="n">
        <f aca="false">L14-($N$3*2)+$M$4</f>
        <v>581</v>
      </c>
      <c r="K14" s="77" t="n">
        <f aca="false">INT($J$3*25.4)</f>
        <v>533</v>
      </c>
      <c r="L14" s="78" t="n">
        <f aca="false">INT($K$3*25.4)</f>
        <v>609</v>
      </c>
      <c r="M14" s="78"/>
      <c r="N14" s="79" t="n">
        <f aca="false">IF(B14="","",IF(INT(H14/F14)*INT(J14/G14)&gt;INT(J14/F14)*INT(H14/G14),INT(H14/F14)*INT(J14/G14),INT(J14/F14)*INT(H14/G14)))</f>
        <v>8</v>
      </c>
      <c r="O14" s="72" t="n">
        <f aca="false">IF(B14="","",(((D14)*(E14))*N14)/(K14*L14))</f>
        <v>0.709803232931913</v>
      </c>
      <c r="P14" s="80" t="n">
        <f aca="false">IF(N14="","",N14*C14*B14)</f>
        <v>64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505</v>
      </c>
      <c r="I15" s="52"/>
      <c r="J15" s="52" t="n">
        <f aca="false">L15-($N$3*2)+$M$4</f>
        <v>581</v>
      </c>
      <c r="K15" s="52" t="n">
        <f aca="false">INT($J$3*25.4)</f>
        <v>533</v>
      </c>
      <c r="L15" s="84" t="n">
        <f aca="false">INT($K$3*25.4)</f>
        <v>609</v>
      </c>
      <c r="M15" s="84"/>
      <c r="N15" s="85" t="n">
        <f aca="false">IF(B15="","",IF(INT(H15/F15)*INT(J15/G15)&gt;INT(J15/F15)*INT(H15/G15),INT(H15/F15)*INT(J15/G15),INT(J15/F15)*INT(H15/G15)))</f>
        <v>24</v>
      </c>
      <c r="O15" s="55" t="n">
        <f aca="false">IF(B15="","",(((D15)*(E15))*N15)/(K15*L15))</f>
        <v>0.798528637048402</v>
      </c>
      <c r="P15" s="86" t="n">
        <f aca="false">IF(N15="","",N15*C15*B15)</f>
        <v>72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505</v>
      </c>
      <c r="I16" s="61"/>
      <c r="J16" s="61" t="n">
        <f aca="false">L16-($N$3*2)+$M$4</f>
        <v>581</v>
      </c>
      <c r="K16" s="61" t="n">
        <f aca="false">INT($J$3*25.4)</f>
        <v>533</v>
      </c>
      <c r="L16" s="62" t="n">
        <f aca="false">INT($K$3*25.4)</f>
        <v>609</v>
      </c>
      <c r="M16" s="62"/>
      <c r="N16" s="63" t="n">
        <f aca="false">IF(B16="","",IF(INT(H16/F16)*INT(J16/G16)&gt;INT(J16/F16)*INT(H16/G16),INT(H16/F16)*INT(J16/G16),INT(J16/F16)*INT(H16/G16)))</f>
        <v>12</v>
      </c>
      <c r="O16" s="55" t="n">
        <f aca="false">IF(B16="","",(((D16)*(E16))*N16)/(K16*L16))</f>
        <v>0.798528637048402</v>
      </c>
      <c r="P16" s="64" t="n">
        <f aca="false">IF(N16="","",N16*C16*B16)</f>
        <v>72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505</v>
      </c>
      <c r="I17" s="61"/>
      <c r="J17" s="61" t="n">
        <f aca="false">L17-($N$3*2)+$M$4</f>
        <v>581</v>
      </c>
      <c r="K17" s="61" t="n">
        <f aca="false">INT($J$3*25.4)</f>
        <v>533</v>
      </c>
      <c r="L17" s="62" t="n">
        <f aca="false">INT($K$3*25.4)</f>
        <v>609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0.598896477786301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505</v>
      </c>
      <c r="I18" s="69"/>
      <c r="J18" s="69" t="n">
        <f aca="false">L18-($N$3*2)+$M$4</f>
        <v>581</v>
      </c>
      <c r="K18" s="69" t="n">
        <f aca="false">INT($J$3*25.4)</f>
        <v>533</v>
      </c>
      <c r="L18" s="70" t="n">
        <f aca="false">INT($K$3*25.4)</f>
        <v>609</v>
      </c>
      <c r="M18" s="70"/>
      <c r="N18" s="71" t="n">
        <f aca="false">IF(B18="","",IF(INT(H18/F18)*INT(J18/G18)&gt;INT(J18/F18)*INT(H18/G18),INT(H18/F18)*INT(J18/G18),INT(J18/F18)*INT(H18/G18)))</f>
        <v>6</v>
      </c>
      <c r="O18" s="72" t="n">
        <f aca="false">IF(B18="","",(((D18)*(E18))*N18)/(K18*L18))</f>
        <v>0.798528637048402</v>
      </c>
      <c r="P18" s="73" t="n">
        <f aca="false">IF(N18="","",N18*C18*B18)</f>
        <v>72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8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22" activeCellId="0" sqref="B2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6.0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22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7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24</v>
      </c>
      <c r="K3" s="23" t="n">
        <v>20</v>
      </c>
      <c r="L3" s="24" t="s">
        <v>12</v>
      </c>
      <c r="M3" s="25" t="n">
        <v>2</v>
      </c>
      <c r="N3" s="26" t="n">
        <v>15</v>
      </c>
      <c r="O3" s="27" t="n">
        <f aca="false">MAX(O7:O14)</f>
        <v>0.733098017920174</v>
      </c>
      <c r="P3" s="28" t="n">
        <f aca="false">MAX(P7:P14)</f>
        <v>63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581</v>
      </c>
      <c r="I7" s="52"/>
      <c r="J7" s="51" t="n">
        <f aca="false">L7-($N$3*2)+$M$4</f>
        <v>480</v>
      </c>
      <c r="K7" s="51" t="n">
        <f aca="false">INT($J$3*25.4)</f>
        <v>609</v>
      </c>
      <c r="L7" s="53" t="n">
        <f aca="false">INT($K$3*25.4)</f>
        <v>508</v>
      </c>
      <c r="M7" s="53"/>
      <c r="N7" s="54" t="n">
        <f aca="false">IF(B7="","",IF(INT(H7/F7)*INT(J7/G7)&gt;INT(J7/F7)*INT(H7/G7),INT(H7/F7)*INT(J7/G7),INT(J7/F7)*INT(H7/G7)))</f>
        <v>63</v>
      </c>
      <c r="O7" s="55" t="n">
        <f aca="false">IF(B7="","",(((D7)*(E7))*N7)/(K7*L7))</f>
        <v>0.733098017920174</v>
      </c>
      <c r="P7" s="56" t="n">
        <f aca="false">IF(N7="","",N7*C7*B7)</f>
        <v>63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581</v>
      </c>
      <c r="I8" s="61"/>
      <c r="J8" s="61" t="n">
        <f aca="false">L8-($N$3*2)+$M$4</f>
        <v>480</v>
      </c>
      <c r="K8" s="61" t="n">
        <f aca="false">INT($J$3*25.4)</f>
        <v>609</v>
      </c>
      <c r="L8" s="62" t="n">
        <f aca="false">INT($K$3*25.4)</f>
        <v>508</v>
      </c>
      <c r="M8" s="62"/>
      <c r="N8" s="63" t="n">
        <f aca="false">IF(B8="","",IF(INT(H8/F8)*INT(J8/G8)&gt;INT(J8/F8)*INT(H8/G8),INT(H8/F8)*INT(J8/G8),INT(J8/F8)*INT(H8/G8)))</f>
        <v>28</v>
      </c>
      <c r="O8" s="55" t="n">
        <f aca="false">IF(B8="","",(((D8)*(E8))*N8)/(K8*L8))</f>
        <v>0.65164268259571</v>
      </c>
      <c r="P8" s="64" t="n">
        <f aca="false">IF(N8="","",N8*C8*B8)</f>
        <v>56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581</v>
      </c>
      <c r="I9" s="61"/>
      <c r="J9" s="61" t="n">
        <f aca="false">L9-($N$3*2)+$M$4</f>
        <v>480</v>
      </c>
      <c r="K9" s="61" t="n">
        <f aca="false">INT($J$3*25.4)</f>
        <v>609</v>
      </c>
      <c r="L9" s="62" t="n">
        <f aca="false">INT($K$3*25.4)</f>
        <v>508</v>
      </c>
      <c r="M9" s="62"/>
      <c r="N9" s="63" t="n">
        <f aca="false">IF(B9="","",IF(INT(H9/F9)*INT(J9/G9)&gt;INT(J9/F9)*INT(H9/G9),INT(H9/F9)*INT(J9/G9),INT(J9/F9)*INT(H9/G9)))</f>
        <v>21</v>
      </c>
      <c r="O9" s="55" t="n">
        <f aca="false">IF(B9="","",(((D9)*(E9))*N9)/(K9*L9))</f>
        <v>0.733098017920174</v>
      </c>
      <c r="P9" s="64" t="n">
        <f aca="false">IF(N9="","",N9*C9*B9)</f>
        <v>63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581</v>
      </c>
      <c r="I10" s="69"/>
      <c r="J10" s="69" t="n">
        <f aca="false">L10-($N$3*2)+$M$4</f>
        <v>480</v>
      </c>
      <c r="K10" s="69" t="n">
        <f aca="false">INT($J$3*25.4)</f>
        <v>609</v>
      </c>
      <c r="L10" s="70" t="n">
        <f aca="false">INT($K$3*25.4)</f>
        <v>508</v>
      </c>
      <c r="M10" s="70"/>
      <c r="N10" s="71" t="n">
        <f aca="false">IF(B10="","",IF(INT(H10/F10)*INT(J10/G10)&gt;INT(J10/F10)*INT(H10/G10),INT(H10/F10)*INT(J10/G10),INT(J10/F10)*INT(H10/G10)))</f>
        <v>14</v>
      </c>
      <c r="O10" s="72" t="n">
        <f aca="false">IF(B10="","",(((D10)*(E10))*N10)/(K10*L10))</f>
        <v>0.65164268259571</v>
      </c>
      <c r="P10" s="73" t="n">
        <f aca="false">IF(N10="","",N10*C10*B10)</f>
        <v>56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581</v>
      </c>
      <c r="I11" s="52"/>
      <c r="J11" s="51" t="n">
        <f aca="false">L11-($N$3*2)+$M$4</f>
        <v>480</v>
      </c>
      <c r="K11" s="51" t="n">
        <f aca="false">INT($J$3*25.4)</f>
        <v>609</v>
      </c>
      <c r="L11" s="53" t="n">
        <f aca="false">INT($K$3*25.4)</f>
        <v>508</v>
      </c>
      <c r="M11" s="53"/>
      <c r="N11" s="54" t="n">
        <f aca="false">IF(B11="","",IF(INT(H11/F11)*INT(J11/G11)&gt;INT(J11/F11)*INT(H11/G11),INT(H11/F11)*INT(J11/G11),INT(J11/F11)*INT(H11/G11)))</f>
        <v>28</v>
      </c>
      <c r="O11" s="55" t="n">
        <f aca="false">IF(B11="","",(((D11)*(E11))*N11)/(K11*L11))</f>
        <v>0.65164268259571</v>
      </c>
      <c r="P11" s="56" t="n">
        <f aca="false">IF(N11="","",N11*C11*B11)</f>
        <v>56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581</v>
      </c>
      <c r="I12" s="61"/>
      <c r="J12" s="61" t="n">
        <f aca="false">L12-($N$3*2)+$M$4</f>
        <v>480</v>
      </c>
      <c r="K12" s="61" t="n">
        <f aca="false">INT($J$3*25.4)</f>
        <v>609</v>
      </c>
      <c r="L12" s="62" t="n">
        <f aca="false">INT($K$3*25.4)</f>
        <v>508</v>
      </c>
      <c r="M12" s="62"/>
      <c r="N12" s="63" t="n">
        <f aca="false">IF(B12="","",IF(INT(H12/F12)*INT(J12/G12)&gt;INT(J12/F12)*INT(H12/G12),INT(H12/F12)*INT(J12/G12),INT(J12/F12)*INT(H12/G12)))</f>
        <v>12</v>
      </c>
      <c r="O12" s="55" t="n">
        <f aca="false">IF(B12="","",(((D12)*(E12))*N12)/(K12*L12))</f>
        <v>0.558550870796323</v>
      </c>
      <c r="P12" s="64" t="n">
        <f aca="false">IF(N12="","",N12*C12*B12)</f>
        <v>48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581</v>
      </c>
      <c r="I13" s="61"/>
      <c r="J13" s="61" t="n">
        <f aca="false">L13-($N$3*2)+$M$4</f>
        <v>480</v>
      </c>
      <c r="K13" s="61" t="n">
        <f aca="false">INT($J$3*25.4)</f>
        <v>609</v>
      </c>
      <c r="L13" s="62" t="n">
        <f aca="false">INT($K$3*25.4)</f>
        <v>508</v>
      </c>
      <c r="M13" s="62"/>
      <c r="N13" s="63" t="n">
        <f aca="false">IF(B13="","",IF(INT(H13/F13)*INT(J13/G13)&gt;INT(J13/F13)*INT(H13/G13),INT(H13/F13)*INT(J13/G13),INT(J13/F13)*INT(H13/G13)))</f>
        <v>9</v>
      </c>
      <c r="O13" s="55" t="n">
        <f aca="false">IF(B13="","",(((D13)*(E13))*N13)/(K13*L13))</f>
        <v>0.628369729645863</v>
      </c>
      <c r="P13" s="64" t="n">
        <f aca="false">IF(N13="","",N13*C13*B13)</f>
        <v>54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581</v>
      </c>
      <c r="I14" s="69"/>
      <c r="J14" s="77" t="n">
        <f aca="false">L14-($N$3*2)+$M$4</f>
        <v>480</v>
      </c>
      <c r="K14" s="77" t="n">
        <f aca="false">INT($J$3*25.4)</f>
        <v>609</v>
      </c>
      <c r="L14" s="78" t="n">
        <f aca="false">INT($K$3*25.4)</f>
        <v>508</v>
      </c>
      <c r="M14" s="78"/>
      <c r="N14" s="79" t="n">
        <f aca="false">IF(B14="","",IF(INT(H14/F14)*INT(J14/G14)&gt;INT(J14/F14)*INT(H14/G14),INT(H14/F14)*INT(J14/G14),INT(J14/F14)*INT(H14/G14)))</f>
        <v>6</v>
      </c>
      <c r="O14" s="72" t="n">
        <f aca="false">IF(B14="","",(((D14)*(E14))*N14)/(K14*L14))</f>
        <v>0.558550870796323</v>
      </c>
      <c r="P14" s="80" t="n">
        <f aca="false">IF(N14="","",N14*C14*B14)</f>
        <v>48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581</v>
      </c>
      <c r="I15" s="52"/>
      <c r="J15" s="52" t="n">
        <f aca="false">L15-($N$3*2)+$M$4</f>
        <v>480</v>
      </c>
      <c r="K15" s="52" t="n">
        <f aca="false">INT($J$3*25.4)</f>
        <v>609</v>
      </c>
      <c r="L15" s="84" t="n">
        <f aca="false">INT($K$3*25.4)</f>
        <v>508</v>
      </c>
      <c r="M15" s="84"/>
      <c r="N15" s="85" t="n">
        <f aca="false">IF(B15="","",IF(INT(H15/F15)*INT(J15/G15)&gt;INT(J15/F15)*INT(H15/G15),INT(H15/F15)*INT(J15/G15),INT(J15/F15)*INT(H15/G15)))</f>
        <v>21</v>
      </c>
      <c r="O15" s="55" t="n">
        <f aca="false">IF(B15="","",(((D15)*(E15))*N15)/(K15*L15))</f>
        <v>0.733098017920174</v>
      </c>
      <c r="P15" s="86" t="n">
        <f aca="false">IF(N15="","",N15*C15*B15)</f>
        <v>63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581</v>
      </c>
      <c r="I16" s="61"/>
      <c r="J16" s="61" t="n">
        <f aca="false">L16-($N$3*2)+$M$4</f>
        <v>480</v>
      </c>
      <c r="K16" s="61" t="n">
        <f aca="false">INT($J$3*25.4)</f>
        <v>609</v>
      </c>
      <c r="L16" s="62" t="n">
        <f aca="false">INT($K$3*25.4)</f>
        <v>508</v>
      </c>
      <c r="M16" s="62"/>
      <c r="N16" s="63" t="n">
        <f aca="false">IF(B16="","",IF(INT(H16/F16)*INT(J16/G16)&gt;INT(J16/F16)*INT(H16/G16),INT(H16/F16)*INT(J16/G16),INT(J16/F16)*INT(H16/G16)))</f>
        <v>9</v>
      </c>
      <c r="O16" s="55" t="n">
        <f aca="false">IF(B16="","",(((D16)*(E16))*N16)/(K16*L16))</f>
        <v>0.628369729645863</v>
      </c>
      <c r="P16" s="64" t="n">
        <f aca="false">IF(N16="","",N16*C16*B16)</f>
        <v>54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581</v>
      </c>
      <c r="I17" s="61"/>
      <c r="J17" s="61" t="n">
        <f aca="false">L17-($N$3*2)+$M$4</f>
        <v>480</v>
      </c>
      <c r="K17" s="61" t="n">
        <f aca="false">INT($J$3*25.4)</f>
        <v>609</v>
      </c>
      <c r="L17" s="62" t="n">
        <f aca="false">INT($K$3*25.4)</f>
        <v>508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0.628369729645863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581</v>
      </c>
      <c r="I18" s="69"/>
      <c r="J18" s="69" t="n">
        <f aca="false">L18-($N$3*2)+$M$4</f>
        <v>480</v>
      </c>
      <c r="K18" s="69" t="n">
        <f aca="false">INT($J$3*25.4)</f>
        <v>609</v>
      </c>
      <c r="L18" s="70" t="n">
        <f aca="false">INT($K$3*25.4)</f>
        <v>508</v>
      </c>
      <c r="M18" s="70"/>
      <c r="N18" s="71" t="n">
        <f aca="false">IF(B18="","",IF(INT(H18/F18)*INT(J18/G18)&gt;INT(J18/F18)*INT(H18/G18),INT(H18/F18)*INT(J18/G18),INT(J18/F18)*INT(H18/G18)))</f>
        <v>4</v>
      </c>
      <c r="O18" s="72" t="n">
        <f aca="false">IF(B18="","",(((D18)*(E18))*N18)/(K18*L18))</f>
        <v>0.558550870796323</v>
      </c>
      <c r="P18" s="73" t="n">
        <f aca="false">IF(N18="","",N18*C18*B18)</f>
        <v>48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8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22" activeCellId="0" sqref="B2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5.9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22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25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20</v>
      </c>
      <c r="K3" s="23" t="n">
        <v>24</v>
      </c>
      <c r="L3" s="24" t="s">
        <v>12</v>
      </c>
      <c r="M3" s="25" t="n">
        <v>2</v>
      </c>
      <c r="N3" s="26" t="n">
        <v>15</v>
      </c>
      <c r="O3" s="27" t="n">
        <f aca="false">MAX(O7:O14)</f>
        <v>0.733098017920174</v>
      </c>
      <c r="P3" s="28" t="n">
        <f aca="false">MAX(P7:P14)</f>
        <v>63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480</v>
      </c>
      <c r="I7" s="52"/>
      <c r="J7" s="51" t="n">
        <f aca="false">L7-($N$3*2)+$M$4</f>
        <v>581</v>
      </c>
      <c r="K7" s="51" t="n">
        <f aca="false">INT($J$3*25.4)</f>
        <v>508</v>
      </c>
      <c r="L7" s="53" t="n">
        <f aca="false">INT($K$3*25.4)</f>
        <v>609</v>
      </c>
      <c r="M7" s="53"/>
      <c r="N7" s="54" t="n">
        <f aca="false">IF(B7="","",IF(INT(H7/F7)*INT(J7/G7)&gt;INT(J7/F7)*INT(H7/G7),INT(H7/F7)*INT(J7/G7),INT(J7/F7)*INT(H7/G7)))</f>
        <v>63</v>
      </c>
      <c r="O7" s="55" t="n">
        <f aca="false">IF(B7="","",(((D7)*(E7))*N7)/(K7*L7))</f>
        <v>0.733098017920174</v>
      </c>
      <c r="P7" s="56" t="n">
        <f aca="false">IF(N7="","",N7*C7*B7)</f>
        <v>63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480</v>
      </c>
      <c r="I8" s="61"/>
      <c r="J8" s="61" t="n">
        <f aca="false">L8-($N$3*2)+$M$4</f>
        <v>581</v>
      </c>
      <c r="K8" s="61" t="n">
        <f aca="false">INT($J$3*25.4)</f>
        <v>508</v>
      </c>
      <c r="L8" s="62" t="n">
        <f aca="false">INT($K$3*25.4)</f>
        <v>609</v>
      </c>
      <c r="M8" s="62"/>
      <c r="N8" s="63" t="n">
        <f aca="false">IF(B8="","",IF(INT(H8/F8)*INT(J8/G8)&gt;INT(J8/F8)*INT(H8/G8),INT(H8/F8)*INT(J8/G8),INT(J8/F8)*INT(H8/G8)))</f>
        <v>28</v>
      </c>
      <c r="O8" s="55" t="n">
        <f aca="false">IF(B8="","",(((D8)*(E8))*N8)/(K8*L8))</f>
        <v>0.65164268259571</v>
      </c>
      <c r="P8" s="64" t="n">
        <f aca="false">IF(N8="","",N8*C8*B8)</f>
        <v>56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480</v>
      </c>
      <c r="I9" s="61"/>
      <c r="J9" s="61" t="n">
        <f aca="false">L9-($N$3*2)+$M$4</f>
        <v>581</v>
      </c>
      <c r="K9" s="61" t="n">
        <f aca="false">INT($J$3*25.4)</f>
        <v>508</v>
      </c>
      <c r="L9" s="62" t="n">
        <f aca="false">INT($K$3*25.4)</f>
        <v>609</v>
      </c>
      <c r="M9" s="62"/>
      <c r="N9" s="63" t="n">
        <f aca="false">IF(B9="","",IF(INT(H9/F9)*INT(J9/G9)&gt;INT(J9/F9)*INT(H9/G9),INT(H9/F9)*INT(J9/G9),INT(J9/F9)*INT(H9/G9)))</f>
        <v>21</v>
      </c>
      <c r="O9" s="55" t="n">
        <f aca="false">IF(B9="","",(((D9)*(E9))*N9)/(K9*L9))</f>
        <v>0.733098017920174</v>
      </c>
      <c r="P9" s="64" t="n">
        <f aca="false">IF(N9="","",N9*C9*B9)</f>
        <v>63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480</v>
      </c>
      <c r="I10" s="69"/>
      <c r="J10" s="69" t="n">
        <f aca="false">L10-($N$3*2)+$M$4</f>
        <v>581</v>
      </c>
      <c r="K10" s="69" t="n">
        <f aca="false">INT($J$3*25.4)</f>
        <v>508</v>
      </c>
      <c r="L10" s="70" t="n">
        <f aca="false">INT($K$3*25.4)</f>
        <v>609</v>
      </c>
      <c r="M10" s="70"/>
      <c r="N10" s="71" t="n">
        <f aca="false">IF(B10="","",IF(INT(H10/F10)*INT(J10/G10)&gt;INT(J10/F10)*INT(H10/G10),INT(H10/F10)*INT(J10/G10),INT(J10/F10)*INT(H10/G10)))</f>
        <v>14</v>
      </c>
      <c r="O10" s="72" t="n">
        <f aca="false">IF(B10="","",(((D10)*(E10))*N10)/(K10*L10))</f>
        <v>0.65164268259571</v>
      </c>
      <c r="P10" s="73" t="n">
        <f aca="false">IF(N10="","",N10*C10*B10)</f>
        <v>56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480</v>
      </c>
      <c r="I11" s="52"/>
      <c r="J11" s="51" t="n">
        <f aca="false">L11-($N$3*2)+$M$4</f>
        <v>581</v>
      </c>
      <c r="K11" s="51" t="n">
        <f aca="false">INT($J$3*25.4)</f>
        <v>508</v>
      </c>
      <c r="L11" s="53" t="n">
        <f aca="false">INT($K$3*25.4)</f>
        <v>609</v>
      </c>
      <c r="M11" s="53"/>
      <c r="N11" s="54" t="n">
        <f aca="false">IF(B11="","",IF(INT(H11/F11)*INT(J11/G11)&gt;INT(J11/F11)*INT(H11/G11),INT(H11/F11)*INT(J11/G11),INT(J11/F11)*INT(H11/G11)))</f>
        <v>28</v>
      </c>
      <c r="O11" s="55" t="n">
        <f aca="false">IF(B11="","",(((D11)*(E11))*N11)/(K11*L11))</f>
        <v>0.65164268259571</v>
      </c>
      <c r="P11" s="56" t="n">
        <f aca="false">IF(N11="","",N11*C11*B11)</f>
        <v>56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480</v>
      </c>
      <c r="I12" s="61"/>
      <c r="J12" s="61" t="n">
        <f aca="false">L12-($N$3*2)+$M$4</f>
        <v>581</v>
      </c>
      <c r="K12" s="61" t="n">
        <f aca="false">INT($J$3*25.4)</f>
        <v>508</v>
      </c>
      <c r="L12" s="62" t="n">
        <f aca="false">INT($K$3*25.4)</f>
        <v>609</v>
      </c>
      <c r="M12" s="62"/>
      <c r="N12" s="63" t="n">
        <f aca="false">IF(B12="","",IF(INT(H12/F12)*INT(J12/G12)&gt;INT(J12/F12)*INT(H12/G12),INT(H12/F12)*INT(J12/G12),INT(J12/F12)*INT(H12/G12)))</f>
        <v>12</v>
      </c>
      <c r="O12" s="55" t="n">
        <f aca="false">IF(B12="","",(((D12)*(E12))*N12)/(K12*L12))</f>
        <v>0.558550870796323</v>
      </c>
      <c r="P12" s="64" t="n">
        <f aca="false">IF(N12="","",N12*C12*B12)</f>
        <v>48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480</v>
      </c>
      <c r="I13" s="61"/>
      <c r="J13" s="61" t="n">
        <f aca="false">L13-($N$3*2)+$M$4</f>
        <v>581</v>
      </c>
      <c r="K13" s="61" t="n">
        <f aca="false">INT($J$3*25.4)</f>
        <v>508</v>
      </c>
      <c r="L13" s="62" t="n">
        <f aca="false">INT($K$3*25.4)</f>
        <v>609</v>
      </c>
      <c r="M13" s="62"/>
      <c r="N13" s="63" t="n">
        <f aca="false">IF(B13="","",IF(INT(H13/F13)*INT(J13/G13)&gt;INT(J13/F13)*INT(H13/G13),INT(H13/F13)*INT(J13/G13),INT(J13/F13)*INT(H13/G13)))</f>
        <v>9</v>
      </c>
      <c r="O13" s="55" t="n">
        <f aca="false">IF(B13="","",(((D13)*(E13))*N13)/(K13*L13))</f>
        <v>0.628369729645863</v>
      </c>
      <c r="P13" s="64" t="n">
        <f aca="false">IF(N13="","",N13*C13*B13)</f>
        <v>54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480</v>
      </c>
      <c r="I14" s="69"/>
      <c r="J14" s="77" t="n">
        <f aca="false">L14-($N$3*2)+$M$4</f>
        <v>581</v>
      </c>
      <c r="K14" s="77" t="n">
        <f aca="false">INT($J$3*25.4)</f>
        <v>508</v>
      </c>
      <c r="L14" s="78" t="n">
        <f aca="false">INT($K$3*25.4)</f>
        <v>609</v>
      </c>
      <c r="M14" s="78"/>
      <c r="N14" s="79" t="n">
        <f aca="false">IF(B14="","",IF(INT(H14/F14)*INT(J14/G14)&gt;INT(J14/F14)*INT(H14/G14),INT(H14/F14)*INT(J14/G14),INT(J14/F14)*INT(H14/G14)))</f>
        <v>6</v>
      </c>
      <c r="O14" s="72" t="n">
        <f aca="false">IF(B14="","",(((D14)*(E14))*N14)/(K14*L14))</f>
        <v>0.558550870796323</v>
      </c>
      <c r="P14" s="80" t="n">
        <f aca="false">IF(N14="","",N14*C14*B14)</f>
        <v>48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480</v>
      </c>
      <c r="I15" s="52"/>
      <c r="J15" s="52" t="n">
        <f aca="false">L15-($N$3*2)+$M$4</f>
        <v>581</v>
      </c>
      <c r="K15" s="52" t="n">
        <f aca="false">INT($J$3*25.4)</f>
        <v>508</v>
      </c>
      <c r="L15" s="84" t="n">
        <f aca="false">INT($K$3*25.4)</f>
        <v>609</v>
      </c>
      <c r="M15" s="84"/>
      <c r="N15" s="85" t="n">
        <f aca="false">IF(B15="","",IF(INT(H15/F15)*INT(J15/G15)&gt;INT(J15/F15)*INT(H15/G15),INT(H15/F15)*INT(J15/G15),INT(J15/F15)*INT(H15/G15)))</f>
        <v>21</v>
      </c>
      <c r="O15" s="55" t="n">
        <f aca="false">IF(B15="","",(((D15)*(E15))*N15)/(K15*L15))</f>
        <v>0.733098017920174</v>
      </c>
      <c r="P15" s="86" t="n">
        <f aca="false">IF(N15="","",N15*C15*B15)</f>
        <v>63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480</v>
      </c>
      <c r="I16" s="61"/>
      <c r="J16" s="61" t="n">
        <f aca="false">L16-($N$3*2)+$M$4</f>
        <v>581</v>
      </c>
      <c r="K16" s="61" t="n">
        <f aca="false">INT($J$3*25.4)</f>
        <v>508</v>
      </c>
      <c r="L16" s="62" t="n">
        <f aca="false">INT($K$3*25.4)</f>
        <v>609</v>
      </c>
      <c r="M16" s="62"/>
      <c r="N16" s="63" t="n">
        <f aca="false">IF(B16="","",IF(INT(H16/F16)*INT(J16/G16)&gt;INT(J16/F16)*INT(H16/G16),INT(H16/F16)*INT(J16/G16),INT(J16/F16)*INT(H16/G16)))</f>
        <v>9</v>
      </c>
      <c r="O16" s="55" t="n">
        <f aca="false">IF(B16="","",(((D16)*(E16))*N16)/(K16*L16))</f>
        <v>0.628369729645863</v>
      </c>
      <c r="P16" s="64" t="n">
        <f aca="false">IF(N16="","",N16*C16*B16)</f>
        <v>54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480</v>
      </c>
      <c r="I17" s="61"/>
      <c r="J17" s="61" t="n">
        <f aca="false">L17-($N$3*2)+$M$4</f>
        <v>581</v>
      </c>
      <c r="K17" s="61" t="n">
        <f aca="false">INT($J$3*25.4)</f>
        <v>508</v>
      </c>
      <c r="L17" s="62" t="n">
        <f aca="false">INT($K$3*25.4)</f>
        <v>609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0.628369729645863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480</v>
      </c>
      <c r="I18" s="69"/>
      <c r="J18" s="69" t="n">
        <f aca="false">L18-($N$3*2)+$M$4</f>
        <v>581</v>
      </c>
      <c r="K18" s="69" t="n">
        <f aca="false">INT($J$3*25.4)</f>
        <v>508</v>
      </c>
      <c r="L18" s="70" t="n">
        <f aca="false">INT($K$3*25.4)</f>
        <v>609</v>
      </c>
      <c r="M18" s="70"/>
      <c r="N18" s="71" t="n">
        <f aca="false">IF(B18="","",IF(INT(H18/F18)*INT(J18/G18)&gt;INT(J18/F18)*INT(H18/G18),INT(H18/F18)*INT(J18/G18),INT(J18/F18)*INT(H18/G18)))</f>
        <v>4</v>
      </c>
      <c r="O18" s="72" t="n">
        <f aca="false">IF(B18="","",(((D18)*(E18))*N18)/(K18*L18))</f>
        <v>0.558550870796323</v>
      </c>
      <c r="P18" s="73" t="n">
        <f aca="false">IF(N18="","",N18*C18*B18)</f>
        <v>48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8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22" activeCellId="0" sqref="B2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5.9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16384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7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24</v>
      </c>
      <c r="K3" s="23" t="n">
        <v>18</v>
      </c>
      <c r="L3" s="24" t="s">
        <v>12</v>
      </c>
      <c r="M3" s="25" t="n">
        <v>2</v>
      </c>
      <c r="N3" s="26" t="n">
        <v>15</v>
      </c>
      <c r="O3" s="27" t="n">
        <f aca="false">MAX(O7:O14)</f>
        <v>0.698494141488181</v>
      </c>
      <c r="P3" s="28" t="n">
        <f aca="false">MAX(P7:P14)</f>
        <v>54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581</v>
      </c>
      <c r="I7" s="52"/>
      <c r="J7" s="51" t="n">
        <f aca="false">L7-($N$3*2)+$M$4</f>
        <v>429</v>
      </c>
      <c r="K7" s="51" t="n">
        <f aca="false">INT($J$3*25.4)</f>
        <v>609</v>
      </c>
      <c r="L7" s="53" t="n">
        <f aca="false">INT($K$3*25.4)</f>
        <v>457</v>
      </c>
      <c r="M7" s="53"/>
      <c r="N7" s="54" t="n">
        <f aca="false">IF(B7="","",IF(INT(H7/F7)*INT(J7/G7)&gt;INT(J7/F7)*INT(H7/G7),INT(H7/F7)*INT(J7/G7),INT(J7/F7)*INT(H7/G7)))</f>
        <v>54</v>
      </c>
      <c r="O7" s="55" t="n">
        <f aca="false">IF(B7="","",(((D7)*(E7))*N7)/(K7*L7))</f>
        <v>0.698494141488181</v>
      </c>
      <c r="P7" s="56" t="n">
        <f aca="false">IF(N7="","",N7*C7*B7)</f>
        <v>54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581</v>
      </c>
      <c r="I8" s="61"/>
      <c r="J8" s="61" t="n">
        <f aca="false">L8-($N$3*2)+$M$4</f>
        <v>429</v>
      </c>
      <c r="K8" s="61" t="n">
        <f aca="false">INT($J$3*25.4)</f>
        <v>609</v>
      </c>
      <c r="L8" s="62" t="n">
        <f aca="false">INT($K$3*25.4)</f>
        <v>457</v>
      </c>
      <c r="M8" s="62"/>
      <c r="N8" s="63" t="n">
        <f aca="false">IF(B8="","",IF(INT(H8/F8)*INT(J8/G8)&gt;INT(J8/F8)*INT(H8/G8),INT(H8/F8)*INT(J8/G8),INT(J8/F8)*INT(H8/G8)))</f>
        <v>27</v>
      </c>
      <c r="O8" s="55" t="n">
        <f aca="false">IF(B8="","",(((D8)*(E8))*N8)/(K8*L8))</f>
        <v>0.698494141488181</v>
      </c>
      <c r="P8" s="64" t="n">
        <f aca="false">IF(N8="","",N8*C8*B8)</f>
        <v>54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581</v>
      </c>
      <c r="I9" s="61"/>
      <c r="J9" s="61" t="n">
        <f aca="false">L9-($N$3*2)+$M$4</f>
        <v>429</v>
      </c>
      <c r="K9" s="61" t="n">
        <f aca="false">INT($J$3*25.4)</f>
        <v>609</v>
      </c>
      <c r="L9" s="62" t="n">
        <f aca="false">INT($K$3*25.4)</f>
        <v>457</v>
      </c>
      <c r="M9" s="62"/>
      <c r="N9" s="63" t="n">
        <f aca="false">IF(B9="","",IF(INT(H9/F9)*INT(J9/G9)&gt;INT(J9/F9)*INT(H9/G9),INT(H9/F9)*INT(J9/G9),INT(J9/F9)*INT(H9/G9)))</f>
        <v>18</v>
      </c>
      <c r="O9" s="55" t="n">
        <f aca="false">IF(B9="","",(((D9)*(E9))*N9)/(K9*L9))</f>
        <v>0.698494141488181</v>
      </c>
      <c r="P9" s="64" t="n">
        <f aca="false">IF(N9="","",N9*C9*B9)</f>
        <v>54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581</v>
      </c>
      <c r="I10" s="69"/>
      <c r="J10" s="69" t="n">
        <f aca="false">L10-($N$3*2)+$M$4</f>
        <v>429</v>
      </c>
      <c r="K10" s="69" t="n">
        <f aca="false">INT($J$3*25.4)</f>
        <v>609</v>
      </c>
      <c r="L10" s="70" t="n">
        <f aca="false">INT($K$3*25.4)</f>
        <v>457</v>
      </c>
      <c r="M10" s="70"/>
      <c r="N10" s="71" t="n">
        <f aca="false">IF(B10="","",IF(INT(H10/F10)*INT(J10/G10)&gt;INT(J10/F10)*INT(H10/G10),INT(H10/F10)*INT(J10/G10),INT(J10/F10)*INT(H10/G10)))</f>
        <v>12</v>
      </c>
      <c r="O10" s="72" t="n">
        <f aca="false">IF(B10="","",(((D10)*(E10))*N10)/(K10*L10))</f>
        <v>0.620883681322827</v>
      </c>
      <c r="P10" s="73" t="n">
        <f aca="false">IF(N10="","",N10*C10*B10)</f>
        <v>48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581</v>
      </c>
      <c r="I11" s="52"/>
      <c r="J11" s="51" t="n">
        <f aca="false">L11-($N$3*2)+$M$4</f>
        <v>429</v>
      </c>
      <c r="K11" s="51" t="n">
        <f aca="false">INT($J$3*25.4)</f>
        <v>609</v>
      </c>
      <c r="L11" s="53" t="n">
        <f aca="false">INT($K$3*25.4)</f>
        <v>457</v>
      </c>
      <c r="M11" s="53"/>
      <c r="N11" s="54" t="n">
        <f aca="false">IF(B11="","",IF(INT(H11/F11)*INT(J11/G11)&gt;INT(J11/F11)*INT(H11/G11),INT(H11/F11)*INT(J11/G11),INT(J11/F11)*INT(H11/G11)))</f>
        <v>27</v>
      </c>
      <c r="O11" s="55" t="n">
        <f aca="false">IF(B11="","",(((D11)*(E11))*N11)/(K11*L11))</f>
        <v>0.698494141488181</v>
      </c>
      <c r="P11" s="56" t="n">
        <f aca="false">IF(N11="","",N11*C11*B11)</f>
        <v>54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581</v>
      </c>
      <c r="I12" s="61"/>
      <c r="J12" s="61" t="n">
        <f aca="false">L12-($N$3*2)+$M$4</f>
        <v>429</v>
      </c>
      <c r="K12" s="61" t="n">
        <f aca="false">INT($J$3*25.4)</f>
        <v>609</v>
      </c>
      <c r="L12" s="62" t="n">
        <f aca="false">INT($K$3*25.4)</f>
        <v>457</v>
      </c>
      <c r="M12" s="62"/>
      <c r="N12" s="63" t="n">
        <f aca="false">IF(B12="","",IF(INT(H12/F12)*INT(J12/G12)&gt;INT(J12/F12)*INT(H12/G12),INT(H12/F12)*INT(J12/G12),INT(J12/F12)*INT(H12/G12)))</f>
        <v>12</v>
      </c>
      <c r="O12" s="55" t="n">
        <f aca="false">IF(B12="","",(((D12)*(E12))*N12)/(K12*L12))</f>
        <v>0.620883681322827</v>
      </c>
      <c r="P12" s="64" t="n">
        <f aca="false">IF(N12="","",N12*C12*B12)</f>
        <v>48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581</v>
      </c>
      <c r="I13" s="61"/>
      <c r="J13" s="61" t="n">
        <f aca="false">L13-($N$3*2)+$M$4</f>
        <v>429</v>
      </c>
      <c r="K13" s="61" t="n">
        <f aca="false">INT($J$3*25.4)</f>
        <v>609</v>
      </c>
      <c r="L13" s="62" t="n">
        <f aca="false">INT($K$3*25.4)</f>
        <v>457</v>
      </c>
      <c r="M13" s="62"/>
      <c r="N13" s="63" t="n">
        <f aca="false">IF(B13="","",IF(INT(H13/F13)*INT(J13/G13)&gt;INT(J13/F13)*INT(H13/G13),INT(H13/F13)*INT(J13/G13),INT(J13/F13)*INT(H13/G13)))</f>
        <v>9</v>
      </c>
      <c r="O13" s="55" t="n">
        <f aca="false">IF(B13="","",(((D13)*(E13))*N13)/(K13*L13))</f>
        <v>0.698494141488181</v>
      </c>
      <c r="P13" s="64" t="n">
        <f aca="false">IF(N13="","",N13*C13*B13)</f>
        <v>54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581</v>
      </c>
      <c r="I14" s="69"/>
      <c r="J14" s="77" t="n">
        <f aca="false">L14-($N$3*2)+$M$4</f>
        <v>429</v>
      </c>
      <c r="K14" s="77" t="n">
        <f aca="false">INT($J$3*25.4)</f>
        <v>609</v>
      </c>
      <c r="L14" s="78" t="n">
        <f aca="false">INT($K$3*25.4)</f>
        <v>457</v>
      </c>
      <c r="M14" s="78"/>
      <c r="N14" s="79" t="n">
        <f aca="false">IF(B14="","",IF(INT(H14/F14)*INT(J14/G14)&gt;INT(J14/F14)*INT(H14/G14),INT(H14/F14)*INT(J14/G14),INT(J14/F14)*INT(H14/G14)))</f>
        <v>6</v>
      </c>
      <c r="O14" s="72" t="n">
        <f aca="false">IF(B14="","",(((D14)*(E14))*N14)/(K14*L14))</f>
        <v>0.620883681322827</v>
      </c>
      <c r="P14" s="80" t="n">
        <f aca="false">IF(N14="","",N14*C14*B14)</f>
        <v>48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581</v>
      </c>
      <c r="I15" s="52"/>
      <c r="J15" s="52" t="n">
        <f aca="false">L15-($N$3*2)+$M$4</f>
        <v>429</v>
      </c>
      <c r="K15" s="52" t="n">
        <f aca="false">INT($J$3*25.4)</f>
        <v>609</v>
      </c>
      <c r="L15" s="84" t="n">
        <f aca="false">INT($K$3*25.4)</f>
        <v>457</v>
      </c>
      <c r="M15" s="84"/>
      <c r="N15" s="85" t="n">
        <f aca="false">IF(B15="","",IF(INT(H15/F15)*INT(J15/G15)&gt;INT(J15/F15)*INT(H15/G15),INT(H15/F15)*INT(J15/G15),INT(J15/F15)*INT(H15/G15)))</f>
        <v>18</v>
      </c>
      <c r="O15" s="55" t="n">
        <f aca="false">IF(B15="","",(((D15)*(E15))*N15)/(K15*L15))</f>
        <v>0.698494141488181</v>
      </c>
      <c r="P15" s="86" t="n">
        <f aca="false">IF(N15="","",N15*C15*B15)</f>
        <v>54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581</v>
      </c>
      <c r="I16" s="61"/>
      <c r="J16" s="61" t="n">
        <f aca="false">L16-($N$3*2)+$M$4</f>
        <v>429</v>
      </c>
      <c r="K16" s="61" t="n">
        <f aca="false">INT($J$3*25.4)</f>
        <v>609</v>
      </c>
      <c r="L16" s="62" t="n">
        <f aca="false">INT($K$3*25.4)</f>
        <v>457</v>
      </c>
      <c r="M16" s="62"/>
      <c r="N16" s="63" t="n">
        <f aca="false">IF(B16="","",IF(INT(H16/F16)*INT(J16/G16)&gt;INT(J16/F16)*INT(H16/G16),INT(H16/F16)*INT(J16/G16),INT(J16/F16)*INT(H16/G16)))</f>
        <v>9</v>
      </c>
      <c r="O16" s="55" t="n">
        <f aca="false">IF(B16="","",(((D16)*(E16))*N16)/(K16*L16))</f>
        <v>0.698494141488181</v>
      </c>
      <c r="P16" s="64" t="n">
        <f aca="false">IF(N16="","",N16*C16*B16)</f>
        <v>54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581</v>
      </c>
      <c r="I17" s="61"/>
      <c r="J17" s="61" t="n">
        <f aca="false">L17-($N$3*2)+$M$4</f>
        <v>429</v>
      </c>
      <c r="K17" s="61" t="n">
        <f aca="false">INT($J$3*25.4)</f>
        <v>609</v>
      </c>
      <c r="L17" s="62" t="n">
        <f aca="false">INT($K$3*25.4)</f>
        <v>457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0.698494141488181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581</v>
      </c>
      <c r="I18" s="69"/>
      <c r="J18" s="69" t="n">
        <f aca="false">L18-($N$3*2)+$M$4</f>
        <v>429</v>
      </c>
      <c r="K18" s="69" t="n">
        <f aca="false">INT($J$3*25.4)</f>
        <v>609</v>
      </c>
      <c r="L18" s="70" t="n">
        <f aca="false">INT($K$3*25.4)</f>
        <v>457</v>
      </c>
      <c r="M18" s="70"/>
      <c r="N18" s="71" t="n">
        <f aca="false">IF(B18="","",IF(INT(H18/F18)*INT(J18/G18)&gt;INT(J18/F18)*INT(H18/G18),INT(H18/F18)*INT(J18/G18),INT(J18/F18)*INT(H18/G18)))</f>
        <v>4</v>
      </c>
      <c r="O18" s="72" t="n">
        <f aca="false">IF(B18="","",(((D18)*(E18))*N18)/(K18*L18))</f>
        <v>0.620883681322827</v>
      </c>
      <c r="P18" s="73" t="n">
        <f aca="false">IF(N18="","",N18*C18*B18)</f>
        <v>48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8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V33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N23" activeCellId="0" sqref="N23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.37"/>
    <col collapsed="false" customWidth="true" hidden="false" outlineLevel="0" max="3" min="2" style="1" width="3.63"/>
    <col collapsed="false" customWidth="true" hidden="false" outlineLevel="0" max="5" min="4" style="1" width="6.63"/>
    <col collapsed="false" customWidth="false" hidden="false" outlineLevel="0" max="7" min="6" style="1" width="9"/>
    <col collapsed="false" customWidth="true" hidden="false" outlineLevel="0" max="8" min="8" style="1" width="5.75"/>
    <col collapsed="false" customWidth="true" hidden="false" outlineLevel="0" max="9" min="9" style="1" width="3.13"/>
    <col collapsed="false" customWidth="true" hidden="false" outlineLevel="0" max="10" min="10" style="1" width="8.25"/>
    <col collapsed="false" customWidth="true" hidden="false" outlineLevel="0" max="11" min="11" style="1" width="8.75"/>
    <col collapsed="false" customWidth="true" hidden="false" outlineLevel="0" max="12" min="12" style="1" width="5.86"/>
    <col collapsed="false" customWidth="true" hidden="false" outlineLevel="0" max="13" min="13" style="1" width="3.51"/>
    <col collapsed="false" customWidth="true" hidden="false" outlineLevel="0" max="14" min="14" style="1" width="16.06"/>
    <col collapsed="false" customWidth="true" hidden="false" outlineLevel="0" max="15" min="15" style="1" width="8.75"/>
    <col collapsed="false" customWidth="true" hidden="false" outlineLevel="0" max="16" min="16" style="1" width="9.88"/>
    <col collapsed="false" customWidth="false" hidden="false" outlineLevel="0" max="22" min="17" style="1" width="9"/>
  </cols>
  <sheetData>
    <row r="1" customFormat="false" ht="15.75" hidden="false" customHeight="false" outlineLevel="0" collapsed="false">
      <c r="F1" s="2" t="s">
        <v>0</v>
      </c>
      <c r="G1" s="2"/>
      <c r="H1" s="3"/>
      <c r="P1" s="4"/>
      <c r="Q1" s="5"/>
      <c r="R1" s="5"/>
      <c r="S1" s="5"/>
      <c r="T1" s="5"/>
      <c r="U1" s="5"/>
      <c r="V1" s="5"/>
    </row>
    <row r="2" customFormat="false" ht="30" hidden="false" customHeight="true" outlineLevel="0" collapsed="false">
      <c r="B2" s="6"/>
      <c r="C2" s="7"/>
      <c r="D2" s="8" t="s">
        <v>1</v>
      </c>
      <c r="E2" s="8"/>
      <c r="F2" s="9" t="s">
        <v>2</v>
      </c>
      <c r="G2" s="9" t="s">
        <v>3</v>
      </c>
      <c r="H2" s="10" t="s">
        <v>4</v>
      </c>
      <c r="I2" s="10"/>
      <c r="J2" s="11" t="s">
        <v>5</v>
      </c>
      <c r="K2" s="11"/>
      <c r="L2" s="12" t="s">
        <v>6</v>
      </c>
      <c r="M2" s="12"/>
      <c r="N2" s="13" t="s">
        <v>7</v>
      </c>
      <c r="O2" s="14" t="s">
        <v>8</v>
      </c>
      <c r="P2" s="15" t="s">
        <v>9</v>
      </c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B3" s="16"/>
      <c r="D3" s="17" t="s">
        <v>10</v>
      </c>
      <c r="E3" s="18" t="s">
        <v>11</v>
      </c>
      <c r="F3" s="19" t="n">
        <v>0</v>
      </c>
      <c r="G3" s="19" t="n">
        <v>0</v>
      </c>
      <c r="H3" s="20" t="s">
        <v>12</v>
      </c>
      <c r="I3" s="21" t="n">
        <v>0</v>
      </c>
      <c r="J3" s="22" t="n">
        <v>18</v>
      </c>
      <c r="K3" s="23" t="n">
        <v>24</v>
      </c>
      <c r="L3" s="24" t="s">
        <v>12</v>
      </c>
      <c r="M3" s="25" t="n">
        <v>2</v>
      </c>
      <c r="N3" s="26" t="n">
        <v>15</v>
      </c>
      <c r="O3" s="27" t="n">
        <f aca="false">MAX(O7:O14)</f>
        <v>0.698494141488181</v>
      </c>
      <c r="P3" s="28" t="n">
        <f aca="false">MAX(P7:P14)</f>
        <v>54</v>
      </c>
      <c r="Q3" s="5"/>
      <c r="R3" s="5"/>
      <c r="S3" s="5"/>
      <c r="T3" s="5"/>
      <c r="U3" s="5"/>
      <c r="V3" s="5"/>
    </row>
    <row r="4" customFormat="false" ht="15.6" hidden="false" customHeight="false" outlineLevel="0" collapsed="false">
      <c r="B4" s="29"/>
      <c r="C4" s="29"/>
      <c r="D4" s="30" t="n">
        <v>60</v>
      </c>
      <c r="E4" s="31" t="n">
        <v>60</v>
      </c>
      <c r="F4" s="19"/>
      <c r="G4" s="19"/>
      <c r="H4" s="20" t="s">
        <v>13</v>
      </c>
      <c r="I4" s="32" t="n">
        <v>0</v>
      </c>
      <c r="J4" s="22"/>
      <c r="K4" s="23"/>
      <c r="L4" s="24" t="s">
        <v>13</v>
      </c>
      <c r="M4" s="33" t="n">
        <v>2</v>
      </c>
      <c r="N4" s="26"/>
      <c r="O4" s="27"/>
      <c r="P4" s="28"/>
      <c r="Q4" s="5"/>
      <c r="R4" s="5"/>
      <c r="S4" s="5"/>
      <c r="T4" s="5"/>
      <c r="U4" s="5"/>
      <c r="V4" s="5"/>
    </row>
    <row r="5" customFormat="false" ht="16.5" hidden="false" customHeight="true" outlineLevel="0" collapsed="false">
      <c r="B5" s="34" t="s">
        <v>14</v>
      </c>
      <c r="C5" s="34"/>
      <c r="D5" s="35" t="s">
        <v>15</v>
      </c>
      <c r="E5" s="35"/>
      <c r="F5" s="36" t="s">
        <v>16</v>
      </c>
      <c r="G5" s="36"/>
      <c r="H5" s="37" t="s">
        <v>17</v>
      </c>
      <c r="I5" s="37"/>
      <c r="J5" s="37"/>
      <c r="K5" s="38" t="s">
        <v>18</v>
      </c>
      <c r="L5" s="38"/>
      <c r="M5" s="38"/>
      <c r="N5" s="39" t="s">
        <v>14</v>
      </c>
      <c r="O5" s="40" t="s">
        <v>8</v>
      </c>
      <c r="P5" s="41" t="s">
        <v>9</v>
      </c>
      <c r="Q5" s="5"/>
      <c r="R5" s="5"/>
      <c r="S5" s="5"/>
      <c r="T5" s="5"/>
      <c r="U5" s="5"/>
      <c r="V5" s="5"/>
    </row>
    <row r="6" customFormat="false" ht="17.25" hidden="false" customHeight="true" outlineLevel="0" collapsed="false">
      <c r="B6" s="42" t="s">
        <v>10</v>
      </c>
      <c r="C6" s="43" t="s">
        <v>11</v>
      </c>
      <c r="D6" s="44" t="s">
        <v>10</v>
      </c>
      <c r="E6" s="44" t="s">
        <v>11</v>
      </c>
      <c r="F6" s="45" t="s">
        <v>10</v>
      </c>
      <c r="G6" s="45" t="s">
        <v>11</v>
      </c>
      <c r="H6" s="45" t="s">
        <v>10</v>
      </c>
      <c r="I6" s="45"/>
      <c r="J6" s="45" t="s">
        <v>11</v>
      </c>
      <c r="K6" s="45" t="s">
        <v>10</v>
      </c>
      <c r="L6" s="45" t="s">
        <v>11</v>
      </c>
      <c r="M6" s="45"/>
      <c r="N6" s="39"/>
      <c r="O6" s="40"/>
      <c r="P6" s="41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B7" s="46" t="n">
        <v>1</v>
      </c>
      <c r="C7" s="47" t="n">
        <v>1</v>
      </c>
      <c r="D7" s="48" t="n">
        <f aca="false">IF(B7="","",(B7*$D$4)+((B7-1)*$I$3)+($F$3*2))</f>
        <v>60</v>
      </c>
      <c r="E7" s="49" t="n">
        <f aca="false">IF(C7="","",(C7*$E$4)+((C7-1)*$I$4)+($G$3*2))</f>
        <v>60</v>
      </c>
      <c r="F7" s="50" t="n">
        <f aca="false">IF(B7="","",(B7*$D$4)+((B7-1)*$I$3)+$M$3+($F$3*2))</f>
        <v>62</v>
      </c>
      <c r="G7" s="51" t="n">
        <f aca="false">IF(C7="","",(C7*$E$4)+((C7-1)*$I$4)+$M$4+($G$3*2))</f>
        <v>62</v>
      </c>
      <c r="H7" s="52" t="n">
        <f aca="false">K7-($N$3*2)+$M$3</f>
        <v>429</v>
      </c>
      <c r="I7" s="52"/>
      <c r="J7" s="51" t="n">
        <f aca="false">L7-($N$3*2)+$M$4</f>
        <v>581</v>
      </c>
      <c r="K7" s="51" t="n">
        <f aca="false">INT($J$3*25.4)</f>
        <v>457</v>
      </c>
      <c r="L7" s="53" t="n">
        <f aca="false">INT($K$3*25.4)</f>
        <v>609</v>
      </c>
      <c r="M7" s="53"/>
      <c r="N7" s="54" t="n">
        <f aca="false">IF(B7="","",IF(INT(H7/F7)*INT(J7/G7)&gt;INT(J7/F7)*INT(H7/G7),INT(H7/F7)*INT(J7/G7),INT(J7/F7)*INT(H7/G7)))</f>
        <v>54</v>
      </c>
      <c r="O7" s="55" t="n">
        <f aca="false">IF(B7="","",(((D7)*(E7))*N7)/(K7*L7))</f>
        <v>0.698494141488181</v>
      </c>
      <c r="P7" s="56" t="n">
        <f aca="false">IF(N7="","",N7*C7*B7)</f>
        <v>54</v>
      </c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B8" s="57" t="n">
        <v>1</v>
      </c>
      <c r="C8" s="58" t="n">
        <v>2</v>
      </c>
      <c r="D8" s="59" t="n">
        <f aca="false">IF(B8="","",(B8*$D$4)+((B8-1)*$I$3)+($F$3*2))</f>
        <v>60</v>
      </c>
      <c r="E8" s="49" t="n">
        <f aca="false">IF(C8="","",(C8*$E$4)+((C8-1)*$I$4)+($G$3*2))</f>
        <v>120</v>
      </c>
      <c r="F8" s="60" t="n">
        <f aca="false">IF(B8="","",(B8*$D$4)+((B8-1)*$I$3)+$M$3+($F$3*2))</f>
        <v>62</v>
      </c>
      <c r="G8" s="61" t="n">
        <f aca="false">IF(C8="","",(C8*$E$4)+((C8-1)*$I$4)+$M$4+($G$3*2))</f>
        <v>122</v>
      </c>
      <c r="H8" s="61" t="n">
        <f aca="false">K8-($N$3*2)+$M$3</f>
        <v>429</v>
      </c>
      <c r="I8" s="61"/>
      <c r="J8" s="61" t="n">
        <f aca="false">L8-($N$3*2)+$M$4</f>
        <v>581</v>
      </c>
      <c r="K8" s="61" t="n">
        <f aca="false">INT($J$3*25.4)</f>
        <v>457</v>
      </c>
      <c r="L8" s="62" t="n">
        <f aca="false">INT($K$3*25.4)</f>
        <v>609</v>
      </c>
      <c r="M8" s="62"/>
      <c r="N8" s="63" t="n">
        <f aca="false">IF(B8="","",IF(INT(H8/F8)*INT(J8/G8)&gt;INT(J8/F8)*INT(H8/G8),INT(H8/F8)*INT(J8/G8),INT(J8/F8)*INT(H8/G8)))</f>
        <v>27</v>
      </c>
      <c r="O8" s="55" t="n">
        <f aca="false">IF(B8="","",(((D8)*(E8))*N8)/(K8*L8))</f>
        <v>0.698494141488181</v>
      </c>
      <c r="P8" s="64" t="n">
        <f aca="false">IF(N8="","",N8*C8*B8)</f>
        <v>54</v>
      </c>
      <c r="Q8" s="5"/>
      <c r="R8" s="5"/>
      <c r="S8" s="5"/>
      <c r="T8" s="5"/>
      <c r="U8" s="5"/>
      <c r="V8" s="5"/>
    </row>
    <row r="9" customFormat="false" ht="16.5" hidden="false" customHeight="true" outlineLevel="0" collapsed="false">
      <c r="B9" s="57" t="n">
        <v>1</v>
      </c>
      <c r="C9" s="58" t="n">
        <v>3</v>
      </c>
      <c r="D9" s="59" t="n">
        <f aca="false">IF(B9="","",(B9*$D$4)+((B9-1)*$I$3)+($F$3*2))</f>
        <v>60</v>
      </c>
      <c r="E9" s="49" t="n">
        <f aca="false">IF(C9="","",(C9*$E$4)+((C9-1)*$I$4)+($G$3*2))</f>
        <v>180</v>
      </c>
      <c r="F9" s="60" t="n">
        <f aca="false">IF(B9="","",(B9*$D$4)+((B9-1)*$I$3)+$M$3+($F$3*2))</f>
        <v>62</v>
      </c>
      <c r="G9" s="61" t="n">
        <f aca="false">IF(C9="","",(C9*$E$4)+((C9-1)*$I$4)+$M$4+($G$3*2))</f>
        <v>182</v>
      </c>
      <c r="H9" s="61" t="n">
        <f aca="false">K9-($N$3*2)+$M$3</f>
        <v>429</v>
      </c>
      <c r="I9" s="61"/>
      <c r="J9" s="61" t="n">
        <f aca="false">L9-($N$3*2)+$M$4</f>
        <v>581</v>
      </c>
      <c r="K9" s="61" t="n">
        <f aca="false">INT($J$3*25.4)</f>
        <v>457</v>
      </c>
      <c r="L9" s="62" t="n">
        <f aca="false">INT($K$3*25.4)</f>
        <v>609</v>
      </c>
      <c r="M9" s="62"/>
      <c r="N9" s="63" t="n">
        <f aca="false">IF(B9="","",IF(INT(H9/F9)*INT(J9/G9)&gt;INT(J9/F9)*INT(H9/G9),INT(H9/F9)*INT(J9/G9),INT(J9/F9)*INT(H9/G9)))</f>
        <v>18</v>
      </c>
      <c r="O9" s="55" t="n">
        <f aca="false">IF(B9="","",(((D9)*(E9))*N9)/(K9*L9))</f>
        <v>0.698494141488181</v>
      </c>
      <c r="P9" s="64" t="n">
        <f aca="false">IF(N9="","",N9*C9*B9)</f>
        <v>54</v>
      </c>
      <c r="Q9" s="5"/>
      <c r="R9" s="5"/>
      <c r="S9" s="5"/>
      <c r="T9" s="5"/>
      <c r="U9" s="5"/>
      <c r="V9" s="5"/>
    </row>
    <row r="10" customFormat="false" ht="17.25" hidden="false" customHeight="true" outlineLevel="0" collapsed="false">
      <c r="B10" s="65" t="n">
        <v>1</v>
      </c>
      <c r="C10" s="66" t="n">
        <v>4</v>
      </c>
      <c r="D10" s="67" t="n">
        <f aca="false">IF(B10="","",(B10*$D$4)+((B10-1)*$I$3)+($F$3*2))</f>
        <v>60</v>
      </c>
      <c r="E10" s="67" t="n">
        <f aca="false">IF(C10="","",(C10*$E$4)+((C10-1)*$I$4)+($G$3*2))</f>
        <v>240</v>
      </c>
      <c r="F10" s="68" t="n">
        <f aca="false">IF(B10="","",(B10*$D$4)+((B10-1)*$I$3)+$M$3+($F$3*2))</f>
        <v>62</v>
      </c>
      <c r="G10" s="69" t="n">
        <f aca="false">IF(C10="","",(C10*$E$4)+((C10-1)*$I$4)+$M$4+($G$3*2))</f>
        <v>242</v>
      </c>
      <c r="H10" s="69" t="n">
        <f aca="false">K10-($N$3*2)+$M$3</f>
        <v>429</v>
      </c>
      <c r="I10" s="69"/>
      <c r="J10" s="69" t="n">
        <f aca="false">L10-($N$3*2)+$M$4</f>
        <v>581</v>
      </c>
      <c r="K10" s="69" t="n">
        <f aca="false">INT($J$3*25.4)</f>
        <v>457</v>
      </c>
      <c r="L10" s="70" t="n">
        <f aca="false">INT($K$3*25.4)</f>
        <v>609</v>
      </c>
      <c r="M10" s="70"/>
      <c r="N10" s="71" t="n">
        <f aca="false">IF(B10="","",IF(INT(H10/F10)*INT(J10/G10)&gt;INT(J10/F10)*INT(H10/G10),INT(H10/F10)*INT(J10/G10),INT(J10/F10)*INT(H10/G10)))</f>
        <v>12</v>
      </c>
      <c r="O10" s="72" t="n">
        <f aca="false">IF(B10="","",(((D10)*(E10))*N10)/(K10*L10))</f>
        <v>0.620883681322827</v>
      </c>
      <c r="P10" s="73" t="n">
        <f aca="false">IF(N10="","",N10*C10*B10)</f>
        <v>48</v>
      </c>
      <c r="Q10" s="5"/>
      <c r="R10" s="5"/>
      <c r="S10" s="5"/>
      <c r="T10" s="5"/>
      <c r="U10" s="5"/>
      <c r="V10" s="5"/>
    </row>
    <row r="11" customFormat="false" ht="16.5" hidden="false" customHeight="true" outlineLevel="0" collapsed="false">
      <c r="B11" s="46" t="n">
        <v>2</v>
      </c>
      <c r="C11" s="47" t="n">
        <v>1</v>
      </c>
      <c r="D11" s="48" t="n">
        <f aca="false">IF(B11="","",(B11*$D$4)+((B11-1)*$I$3)+($F$3*2))</f>
        <v>120</v>
      </c>
      <c r="E11" s="49" t="n">
        <f aca="false">IF(C11="","",(C11*$E$4)+((C11-1)*$I$4)+($G$3*2))</f>
        <v>60</v>
      </c>
      <c r="F11" s="50" t="n">
        <f aca="false">IF(B11="","",(B11*$D$4)+((B11-1)*$I$3)+$M$3+($F$3*2))</f>
        <v>122</v>
      </c>
      <c r="G11" s="51" t="n">
        <f aca="false">IF(C11="","",(C11*$E$4)+((C11-1)*$I$4)+$M$4+($G$3*2))</f>
        <v>62</v>
      </c>
      <c r="H11" s="52" t="n">
        <f aca="false">K11-($N$3*2)+$M$3</f>
        <v>429</v>
      </c>
      <c r="I11" s="52"/>
      <c r="J11" s="51" t="n">
        <f aca="false">L11-($N$3*2)+$M$4</f>
        <v>581</v>
      </c>
      <c r="K11" s="51" t="n">
        <f aca="false">INT($J$3*25.4)</f>
        <v>457</v>
      </c>
      <c r="L11" s="53" t="n">
        <f aca="false">INT($K$3*25.4)</f>
        <v>609</v>
      </c>
      <c r="M11" s="53"/>
      <c r="N11" s="54" t="n">
        <f aca="false">IF(B11="","",IF(INT(H11/F11)*INT(J11/G11)&gt;INT(J11/F11)*INT(H11/G11),INT(H11/F11)*INT(J11/G11),INT(J11/F11)*INT(H11/G11)))</f>
        <v>27</v>
      </c>
      <c r="O11" s="55" t="n">
        <f aca="false">IF(B11="","",(((D11)*(E11))*N11)/(K11*L11))</f>
        <v>0.698494141488181</v>
      </c>
      <c r="P11" s="56" t="n">
        <f aca="false">IF(N11="","",N11*C11*B11)</f>
        <v>54</v>
      </c>
      <c r="Q11" s="5"/>
      <c r="R11" s="5"/>
      <c r="S11" s="5"/>
      <c r="T11" s="5"/>
      <c r="U11" s="5"/>
      <c r="V11" s="5"/>
    </row>
    <row r="12" customFormat="false" ht="16.5" hidden="false" customHeight="true" outlineLevel="0" collapsed="false">
      <c r="B12" s="57" t="n">
        <v>2</v>
      </c>
      <c r="C12" s="58" t="n">
        <v>2</v>
      </c>
      <c r="D12" s="59" t="n">
        <f aca="false">IF(B12="","",(B12*$D$4)+((B12-1)*$I$3)+($F$3*2))</f>
        <v>120</v>
      </c>
      <c r="E12" s="49" t="n">
        <f aca="false">IF(C12="","",(C12*$E$4)+((C12-1)*$I$4)+($G$3*2))</f>
        <v>120</v>
      </c>
      <c r="F12" s="60" t="n">
        <f aca="false">IF(B12="","",(B12*$D$4)+((B12-1)*$I$3)+$M$3+($F$3*2))</f>
        <v>122</v>
      </c>
      <c r="G12" s="61" t="n">
        <f aca="false">IF(C12="","",(C12*$E$4)+((C12-1)*$I$4)+$M$4+($G$3*2))</f>
        <v>122</v>
      </c>
      <c r="H12" s="61" t="n">
        <f aca="false">K12-($N$3*2)+$M$3</f>
        <v>429</v>
      </c>
      <c r="I12" s="61"/>
      <c r="J12" s="61" t="n">
        <f aca="false">L12-($N$3*2)+$M$4</f>
        <v>581</v>
      </c>
      <c r="K12" s="61" t="n">
        <f aca="false">INT($J$3*25.4)</f>
        <v>457</v>
      </c>
      <c r="L12" s="62" t="n">
        <f aca="false">INT($K$3*25.4)</f>
        <v>609</v>
      </c>
      <c r="M12" s="62"/>
      <c r="N12" s="63" t="n">
        <f aca="false">IF(B12="","",IF(INT(H12/F12)*INT(J12/G12)&gt;INT(J12/F12)*INT(H12/G12),INT(H12/F12)*INT(J12/G12),INT(J12/F12)*INT(H12/G12)))</f>
        <v>12</v>
      </c>
      <c r="O12" s="55" t="n">
        <f aca="false">IF(B12="","",(((D12)*(E12))*N12)/(K12*L12))</f>
        <v>0.620883681322827</v>
      </c>
      <c r="P12" s="64" t="n">
        <f aca="false">IF(N12="","",N12*C12*B12)</f>
        <v>48</v>
      </c>
      <c r="Q12" s="5"/>
      <c r="R12" s="5"/>
      <c r="S12" s="5"/>
      <c r="T12" s="5"/>
      <c r="U12" s="5"/>
      <c r="V12" s="5"/>
    </row>
    <row r="13" customFormat="false" ht="16.5" hidden="false" customHeight="true" outlineLevel="0" collapsed="false">
      <c r="B13" s="57" t="n">
        <v>2</v>
      </c>
      <c r="C13" s="58" t="n">
        <v>3</v>
      </c>
      <c r="D13" s="59" t="n">
        <f aca="false">IF(B13="","",(B13*$D$4)+((B13-1)*$I$3)+($F$3*2))</f>
        <v>120</v>
      </c>
      <c r="E13" s="49" t="n">
        <f aca="false">IF(C13="","",(C13*$E$4)+((C13-1)*$I$4)+($G$3*2))</f>
        <v>180</v>
      </c>
      <c r="F13" s="60" t="n">
        <f aca="false">IF(B13="","",(B13*$D$4)+((B13-1)*$I$3)+$M$3+($F$3*2))</f>
        <v>122</v>
      </c>
      <c r="G13" s="61" t="n">
        <f aca="false">IF(C13="","",(C13*$E$4)+((C13-1)*$I$4)+$M$4+($G$3*2))</f>
        <v>182</v>
      </c>
      <c r="H13" s="61" t="n">
        <f aca="false">K13-($N$3*2)+$M$3</f>
        <v>429</v>
      </c>
      <c r="I13" s="61"/>
      <c r="J13" s="61" t="n">
        <f aca="false">L13-($N$3*2)+$M$4</f>
        <v>581</v>
      </c>
      <c r="K13" s="61" t="n">
        <f aca="false">INT($J$3*25.4)</f>
        <v>457</v>
      </c>
      <c r="L13" s="62" t="n">
        <f aca="false">INT($K$3*25.4)</f>
        <v>609</v>
      </c>
      <c r="M13" s="62"/>
      <c r="N13" s="63" t="n">
        <f aca="false">IF(B13="","",IF(INT(H13/F13)*INT(J13/G13)&gt;INT(J13/F13)*INT(H13/G13),INT(H13/F13)*INT(J13/G13),INT(J13/F13)*INT(H13/G13)))</f>
        <v>9</v>
      </c>
      <c r="O13" s="55" t="n">
        <f aca="false">IF(B13="","",(((D13)*(E13))*N13)/(K13*L13))</f>
        <v>0.698494141488181</v>
      </c>
      <c r="P13" s="64" t="n">
        <f aca="false">IF(N13="","",N13*C13*B13)</f>
        <v>54</v>
      </c>
      <c r="Q13" s="5"/>
      <c r="R13" s="5"/>
      <c r="S13" s="5"/>
      <c r="T13" s="5"/>
      <c r="U13" s="5"/>
      <c r="V13" s="5"/>
    </row>
    <row r="14" customFormat="false" ht="17.25" hidden="false" customHeight="true" outlineLevel="0" collapsed="false">
      <c r="B14" s="74" t="n">
        <v>2</v>
      </c>
      <c r="C14" s="75" t="n">
        <v>4</v>
      </c>
      <c r="D14" s="67" t="n">
        <f aca="false">IF(B14="","",(B14*$D$4)+((B14-1)*$I$3)+($F$3*2))</f>
        <v>120</v>
      </c>
      <c r="E14" s="67" t="n">
        <f aca="false">IF(C14="","",(C14*$E$4)+((C14-1)*$I$4)+($G$3*2))</f>
        <v>240</v>
      </c>
      <c r="F14" s="76" t="n">
        <f aca="false">IF(B14="","",(B14*$D$4)+((B14-1)*$I$3)+$M$3+($F$3*2))</f>
        <v>122</v>
      </c>
      <c r="G14" s="77" t="n">
        <f aca="false">IF(C14="","",(C14*$E$4)+((C14-1)*$I$4)+$M$4+($G$3*2))</f>
        <v>242</v>
      </c>
      <c r="H14" s="69" t="n">
        <f aca="false">K14-($N$3*2)+$M$3</f>
        <v>429</v>
      </c>
      <c r="I14" s="69"/>
      <c r="J14" s="77" t="n">
        <f aca="false">L14-($N$3*2)+$M$4</f>
        <v>581</v>
      </c>
      <c r="K14" s="77" t="n">
        <f aca="false">INT($J$3*25.4)</f>
        <v>457</v>
      </c>
      <c r="L14" s="78" t="n">
        <f aca="false">INT($K$3*25.4)</f>
        <v>609</v>
      </c>
      <c r="M14" s="78"/>
      <c r="N14" s="79" t="n">
        <f aca="false">IF(B14="","",IF(INT(H14/F14)*INT(J14/G14)&gt;INT(J14/F14)*INT(H14/G14),INT(H14/F14)*INT(J14/G14),INT(J14/F14)*INT(H14/G14)))</f>
        <v>6</v>
      </c>
      <c r="O14" s="72" t="n">
        <f aca="false">IF(B14="","",(((D14)*(E14))*N14)/(K14*L14))</f>
        <v>0.620883681322827</v>
      </c>
      <c r="P14" s="80" t="n">
        <f aca="false">IF(N14="","",N14*C14*B14)</f>
        <v>48</v>
      </c>
      <c r="Q14" s="5"/>
      <c r="R14" s="5"/>
      <c r="S14" s="5"/>
      <c r="T14" s="5"/>
      <c r="U14" s="5"/>
      <c r="V14" s="5"/>
    </row>
    <row r="15" customFormat="false" ht="16.5" hidden="false" customHeight="true" outlineLevel="0" collapsed="false">
      <c r="B15" s="81" t="n">
        <v>3</v>
      </c>
      <c r="C15" s="82" t="n">
        <v>1</v>
      </c>
      <c r="D15" s="48" t="n">
        <f aca="false">IF(B15="","",(B15*$D$4)+((B15-1)*$I$3)+($F$3*2))</f>
        <v>180</v>
      </c>
      <c r="E15" s="49" t="n">
        <f aca="false">IF(C15="","",(C15*$E$4)+((C15-1)*$I$4)+($G$3*2))</f>
        <v>60</v>
      </c>
      <c r="F15" s="83" t="n">
        <f aca="false">IF(B15="","",(B15*$D$4)+((B15-1)*$I$3)+$M$3+($F$3*2))</f>
        <v>182</v>
      </c>
      <c r="G15" s="52" t="n">
        <f aca="false">IF(C15="","",(C15*$E$4)+((C15-1)*$I$4)+$M$4+($G$3*2))</f>
        <v>62</v>
      </c>
      <c r="H15" s="52" t="n">
        <f aca="false">K15-($N$3*2)+$M$3</f>
        <v>429</v>
      </c>
      <c r="I15" s="52"/>
      <c r="J15" s="52" t="n">
        <f aca="false">L15-($N$3*2)+$M$4</f>
        <v>581</v>
      </c>
      <c r="K15" s="52" t="n">
        <f aca="false">INT($J$3*25.4)</f>
        <v>457</v>
      </c>
      <c r="L15" s="84" t="n">
        <f aca="false">INT($K$3*25.4)</f>
        <v>609</v>
      </c>
      <c r="M15" s="84"/>
      <c r="N15" s="85" t="n">
        <f aca="false">IF(B15="","",IF(INT(H15/F15)*INT(J15/G15)&gt;INT(J15/F15)*INT(H15/G15),INT(H15/F15)*INT(J15/G15),INT(J15/F15)*INT(H15/G15)))</f>
        <v>18</v>
      </c>
      <c r="O15" s="55" t="n">
        <f aca="false">IF(B15="","",(((D15)*(E15))*N15)/(K15*L15))</f>
        <v>0.698494141488181</v>
      </c>
      <c r="P15" s="86" t="n">
        <f aca="false">IF(N15="","",N15*C15*B15)</f>
        <v>54</v>
      </c>
      <c r="Q15" s="5"/>
      <c r="R15" s="5"/>
      <c r="S15" s="5"/>
      <c r="T15" s="5"/>
      <c r="U15" s="5"/>
      <c r="V15" s="5"/>
    </row>
    <row r="16" customFormat="false" ht="16.5" hidden="false" customHeight="true" outlineLevel="0" collapsed="false">
      <c r="B16" s="57" t="n">
        <v>3</v>
      </c>
      <c r="C16" s="58" t="n">
        <v>2</v>
      </c>
      <c r="D16" s="59" t="n">
        <f aca="false">IF(B16="","",(B16*$D$4)+((B16-1)*$I$3)+($F$3*2))</f>
        <v>180</v>
      </c>
      <c r="E16" s="49" t="n">
        <f aca="false">IF(C16="","",(C16*$E$4)+((C16-1)*$I$4)+($G$3*2))</f>
        <v>120</v>
      </c>
      <c r="F16" s="60" t="n">
        <f aca="false">IF(B16="","",(B16*$D$4)+((B16-1)*$I$3)+$M$3+($F$3*2))</f>
        <v>182</v>
      </c>
      <c r="G16" s="61" t="n">
        <f aca="false">IF(C16="","",(C16*$E$4)+((C16-1)*$I$4)+$M$4+($G$3*2))</f>
        <v>122</v>
      </c>
      <c r="H16" s="61" t="n">
        <f aca="false">K16-($N$3*2)+$M$3</f>
        <v>429</v>
      </c>
      <c r="I16" s="61"/>
      <c r="J16" s="61" t="n">
        <f aca="false">L16-($N$3*2)+$M$4</f>
        <v>581</v>
      </c>
      <c r="K16" s="61" t="n">
        <f aca="false">INT($J$3*25.4)</f>
        <v>457</v>
      </c>
      <c r="L16" s="62" t="n">
        <f aca="false">INT($K$3*25.4)</f>
        <v>609</v>
      </c>
      <c r="M16" s="62"/>
      <c r="N16" s="63" t="n">
        <f aca="false">IF(B16="","",IF(INT(H16/F16)*INT(J16/G16)&gt;INT(J16/F16)*INT(H16/G16),INT(H16/F16)*INT(J16/G16),INT(J16/F16)*INT(H16/G16)))</f>
        <v>9</v>
      </c>
      <c r="O16" s="55" t="n">
        <f aca="false">IF(B16="","",(((D16)*(E16))*N16)/(K16*L16))</f>
        <v>0.698494141488181</v>
      </c>
      <c r="P16" s="64" t="n">
        <f aca="false">IF(N16="","",N16*C16*B16)</f>
        <v>54</v>
      </c>
      <c r="Q16" s="5"/>
      <c r="R16" s="5"/>
      <c r="S16" s="5"/>
      <c r="T16" s="5"/>
      <c r="U16" s="5"/>
      <c r="V16" s="5"/>
    </row>
    <row r="17" customFormat="false" ht="16.5" hidden="false" customHeight="true" outlineLevel="0" collapsed="false">
      <c r="B17" s="57" t="n">
        <v>3</v>
      </c>
      <c r="C17" s="58" t="n">
        <v>3</v>
      </c>
      <c r="D17" s="59" t="n">
        <f aca="false">IF(B17="","",(B17*$D$4)+((B17-1)*$I$3)+($F$3*2))</f>
        <v>180</v>
      </c>
      <c r="E17" s="49" t="n">
        <f aca="false">IF(C17="","",(C17*$E$4)+((C17-1)*$I$4)+($G$3*2))</f>
        <v>180</v>
      </c>
      <c r="F17" s="60" t="n">
        <f aca="false">IF(B17="","",(B17*$D$4)+((B17-1)*$I$3)+$M$3+($F$3*2))</f>
        <v>182</v>
      </c>
      <c r="G17" s="61" t="n">
        <f aca="false">IF(C17="","",(C17*$E$4)+((C17-1)*$I$4)+$M$4+($G$3*2))</f>
        <v>182</v>
      </c>
      <c r="H17" s="61" t="n">
        <f aca="false">K17-($N$3*2)+$M$3</f>
        <v>429</v>
      </c>
      <c r="I17" s="61"/>
      <c r="J17" s="61" t="n">
        <f aca="false">L17-($N$3*2)+$M$4</f>
        <v>581</v>
      </c>
      <c r="K17" s="61" t="n">
        <f aca="false">INT($J$3*25.4)</f>
        <v>457</v>
      </c>
      <c r="L17" s="62" t="n">
        <f aca="false">INT($K$3*25.4)</f>
        <v>609</v>
      </c>
      <c r="M17" s="62"/>
      <c r="N17" s="63" t="n">
        <f aca="false">IF(B17="","",IF(INT(H17/F17)*INT(J17/G17)&gt;INT(J17/F17)*INT(H17/G17),INT(H17/F17)*INT(J17/G17),INT(J17/F17)*INT(H17/G17)))</f>
        <v>6</v>
      </c>
      <c r="O17" s="55" t="n">
        <f aca="false">IF(B17="","",(((D17)*(E17))*N17)/(K17*L17))</f>
        <v>0.698494141488181</v>
      </c>
      <c r="P17" s="64" t="n">
        <f aca="false">IF(N17="","",N17*C17*B17)</f>
        <v>54</v>
      </c>
      <c r="Q17" s="5"/>
      <c r="R17" s="5"/>
      <c r="S17" s="5"/>
      <c r="T17" s="5"/>
      <c r="U17" s="5"/>
      <c r="V17" s="5"/>
    </row>
    <row r="18" customFormat="false" ht="17.25" hidden="false" customHeight="true" outlineLevel="0" collapsed="false">
      <c r="B18" s="65" t="n">
        <v>3</v>
      </c>
      <c r="C18" s="66" t="n">
        <v>4</v>
      </c>
      <c r="D18" s="67" t="n">
        <f aca="false">IF(B18="","",(B18*$D$4)+((B18-1)*$I$3)+($F$3*2))</f>
        <v>180</v>
      </c>
      <c r="E18" s="67" t="n">
        <f aca="false">IF(C18="","",(C18*$E$4)+((C18-1)*$I$4)+($G$3*2))</f>
        <v>240</v>
      </c>
      <c r="F18" s="68" t="n">
        <f aca="false">IF(B18="","",(B18*$D$4)+((B18-1)*$I$3)+$M$3+($F$3*2))</f>
        <v>182</v>
      </c>
      <c r="G18" s="69" t="n">
        <f aca="false">IF(C18="","",(C18*$E$4)+((C18-1)*$I$4)+$M$4+($G$3*2))</f>
        <v>242</v>
      </c>
      <c r="H18" s="69" t="n">
        <f aca="false">K18-($N$3*2)+$M$3</f>
        <v>429</v>
      </c>
      <c r="I18" s="69"/>
      <c r="J18" s="69" t="n">
        <f aca="false">L18-($N$3*2)+$M$4</f>
        <v>581</v>
      </c>
      <c r="K18" s="69" t="n">
        <f aca="false">INT($J$3*25.4)</f>
        <v>457</v>
      </c>
      <c r="L18" s="70" t="n">
        <f aca="false">INT($K$3*25.4)</f>
        <v>609</v>
      </c>
      <c r="M18" s="70"/>
      <c r="N18" s="71" t="n">
        <f aca="false">IF(B18="","",IF(INT(H18/F18)*INT(J18/G18)&gt;INT(J18/F18)*INT(H18/G18),INT(H18/F18)*INT(J18/G18),INT(J18/F18)*INT(H18/G18)))</f>
        <v>4</v>
      </c>
      <c r="O18" s="72" t="n">
        <f aca="false">IF(B18="","",(((D18)*(E18))*N18)/(K18*L18))</f>
        <v>0.620883681322827</v>
      </c>
      <c r="P18" s="73" t="n">
        <f aca="false">IF(N18="","",N18*C18*B18)</f>
        <v>48</v>
      </c>
      <c r="Q18" s="5"/>
      <c r="R18" s="5"/>
      <c r="S18" s="5"/>
      <c r="T18" s="5"/>
      <c r="U18" s="5"/>
      <c r="V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customFormat="false" ht="15" hidden="false" customHeight="false" outlineLevel="0" collapsed="false"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customFormat="false" ht="15" hidden="false" customHeight="false" outlineLevel="0" collapsed="false"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customFormat="false" ht="15.85" hidden="false" customHeight="false" outlineLevel="0" collapsed="false"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customFormat="false" ht="15" hidden="false" customHeight="false" outlineLevel="0" collapsed="false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customFormat="false" ht="15" hidden="false" customHeight="false" outlineLevel="0" collapsed="false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customFormat="false" ht="15" hidden="false" customHeight="false" outlineLevel="0" collapsed="false"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47">
    <mergeCell ref="F1:G1"/>
    <mergeCell ref="D2:E2"/>
    <mergeCell ref="H2:I2"/>
    <mergeCell ref="J2:K2"/>
    <mergeCell ref="L2:M2"/>
    <mergeCell ref="F3:F4"/>
    <mergeCell ref="G3:G4"/>
    <mergeCell ref="J3:J4"/>
    <mergeCell ref="K3:K4"/>
    <mergeCell ref="N3:N4"/>
    <mergeCell ref="O3:O4"/>
    <mergeCell ref="P3:P4"/>
    <mergeCell ref="B4:C4"/>
    <mergeCell ref="B5:C5"/>
    <mergeCell ref="D5:E5"/>
    <mergeCell ref="F5:G5"/>
    <mergeCell ref="H5:J5"/>
    <mergeCell ref="K5:M5"/>
    <mergeCell ref="N5:N6"/>
    <mergeCell ref="O5:O6"/>
    <mergeCell ref="P5:P6"/>
    <mergeCell ref="H6:I6"/>
    <mergeCell ref="L6:M6"/>
    <mergeCell ref="H7:I7"/>
    <mergeCell ref="L7:M7"/>
    <mergeCell ref="H8:I8"/>
    <mergeCell ref="L8:M8"/>
    <mergeCell ref="H9:I9"/>
    <mergeCell ref="L9:M9"/>
    <mergeCell ref="H10:I10"/>
    <mergeCell ref="L10:M10"/>
    <mergeCell ref="H11:I11"/>
    <mergeCell ref="L11:M11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H17:I17"/>
    <mergeCell ref="L17:M17"/>
    <mergeCell ref="H18:I18"/>
    <mergeCell ref="L18:M18"/>
  </mergeCells>
  <conditionalFormatting sqref="O7:O18">
    <cfRule type="top10" priority="2" aboveAverage="0" equalAverage="0" bottom="0" percent="0" rank="2" text="" dxfId="0"/>
  </conditionalFormatting>
  <conditionalFormatting sqref="P7:P18">
    <cfRule type="top10" priority="3" aboveAverage="0" equalAverage="0" bottom="0" percent="0" rank="1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32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Roman,Regular"&amp;Kffffff&amp;A</oddHeader>
    <oddFooter>&amp;C&amp;"Times New Roman,Regular"&amp;Kffffff頁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/>
  <dcterms:created xsi:type="dcterms:W3CDTF">2021-12-12T23:58:52Z</dcterms:created>
  <dcterms:modified xsi:type="dcterms:W3CDTF">2024-08-21T11:05:29Z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